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01fs8600.acgov.org\AudData$\Taxes\RDA Dissolution\FY 18-19\1-2-19 Distribution\"/>
    </mc:Choice>
  </mc:AlternateContent>
  <bookViews>
    <workbookView xWindow="0" yWindow="0" windowWidth="24000" windowHeight="8775"/>
  </bookViews>
  <sheets>
    <sheet name="ROPS 18-19B - rounded" sheetId="1" r:id="rId1"/>
  </sheets>
  <definedNames>
    <definedName name="_xlnm.Print_Area" localSheetId="0">'ROPS 18-19B - rounded'!$A$1:$P$59</definedName>
    <definedName name="_xlnm.Print_Titles" localSheetId="0">'ROPS 18-19B - rounded'!$A:$B,'ROPS 18-19B - rounded'!#REF!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6" i="1" l="1"/>
  <c r="I55" i="1"/>
  <c r="I57" i="1" s="1"/>
  <c r="E55" i="1"/>
  <c r="C54" i="1"/>
  <c r="C53" i="1"/>
  <c r="C52" i="1"/>
  <c r="O56" i="1"/>
  <c r="N56" i="1"/>
  <c r="M56" i="1"/>
  <c r="K56" i="1"/>
  <c r="J56" i="1"/>
  <c r="G56" i="1"/>
  <c r="F56" i="1"/>
  <c r="E56" i="1"/>
  <c r="O55" i="1"/>
  <c r="M55" i="1"/>
  <c r="L55" i="1"/>
  <c r="K55" i="1"/>
  <c r="J55" i="1"/>
  <c r="H55" i="1"/>
  <c r="F55" i="1"/>
  <c r="C42" i="1"/>
  <c r="C40" i="1"/>
  <c r="I41" i="1"/>
  <c r="F41" i="1"/>
  <c r="I36" i="1"/>
  <c r="F36" i="1"/>
  <c r="L36" i="1"/>
  <c r="D36" i="1"/>
  <c r="I30" i="1"/>
  <c r="F30" i="1"/>
  <c r="C27" i="1"/>
  <c r="C26" i="1"/>
  <c r="C21" i="1"/>
  <c r="L30" i="1"/>
  <c r="H30" i="1"/>
  <c r="N18" i="1"/>
  <c r="C17" i="1"/>
  <c r="O18" i="1"/>
  <c r="M18" i="1"/>
  <c r="K18" i="1"/>
  <c r="J18" i="1"/>
  <c r="I18" i="1"/>
  <c r="G18" i="1"/>
  <c r="F18" i="1"/>
  <c r="E18" i="1"/>
  <c r="C10" i="1"/>
  <c r="C9" i="1"/>
  <c r="C8" i="1"/>
  <c r="P11" i="1"/>
  <c r="O11" i="1"/>
  <c r="N11" i="1"/>
  <c r="M11" i="1"/>
  <c r="L11" i="1"/>
  <c r="K11" i="1"/>
  <c r="J11" i="1"/>
  <c r="I11" i="1"/>
  <c r="H11" i="1"/>
  <c r="G11" i="1"/>
  <c r="F11" i="1"/>
  <c r="E11" i="1"/>
  <c r="C7" i="1"/>
  <c r="I31" i="1" l="1"/>
  <c r="J36" i="1"/>
  <c r="E36" i="1"/>
  <c r="O57" i="1"/>
  <c r="F57" i="1"/>
  <c r="F31" i="1"/>
  <c r="J30" i="1"/>
  <c r="J31" i="1" s="1"/>
  <c r="C29" i="1"/>
  <c r="H36" i="1"/>
  <c r="O36" i="1"/>
  <c r="C45" i="1"/>
  <c r="C47" i="1"/>
  <c r="H56" i="1"/>
  <c r="C49" i="1"/>
  <c r="C51" i="1"/>
  <c r="K30" i="1"/>
  <c r="K31" i="1" s="1"/>
  <c r="K59" i="1" s="1"/>
  <c r="E41" i="1"/>
  <c r="P36" i="1"/>
  <c r="N55" i="1"/>
  <c r="N57" i="1" s="1"/>
  <c r="H18" i="1"/>
  <c r="H31" i="1" s="1"/>
  <c r="H59" i="1" s="1"/>
  <c r="P18" i="1"/>
  <c r="C22" i="1"/>
  <c r="K41" i="1"/>
  <c r="C16" i="1"/>
  <c r="M30" i="1"/>
  <c r="M31" i="1" s="1"/>
  <c r="L41" i="1"/>
  <c r="G55" i="1"/>
  <c r="G57" i="1" s="1"/>
  <c r="P55" i="1"/>
  <c r="L56" i="1"/>
  <c r="C20" i="1"/>
  <c r="N30" i="1"/>
  <c r="N31" i="1" s="1"/>
  <c r="C24" i="1"/>
  <c r="M41" i="1"/>
  <c r="C35" i="1"/>
  <c r="G36" i="1"/>
  <c r="C46" i="1"/>
  <c r="C48" i="1"/>
  <c r="C50" i="1"/>
  <c r="G41" i="1"/>
  <c r="E30" i="1"/>
  <c r="E31" i="1" s="1"/>
  <c r="E59" i="1" s="1"/>
  <c r="O30" i="1"/>
  <c r="O31" i="1" s="1"/>
  <c r="C28" i="1"/>
  <c r="E57" i="1"/>
  <c r="P41" i="1"/>
  <c r="P56" i="1"/>
  <c r="C15" i="1"/>
  <c r="L18" i="1"/>
  <c r="G30" i="1"/>
  <c r="P30" i="1"/>
  <c r="O41" i="1"/>
  <c r="K36" i="1"/>
  <c r="K12" i="1"/>
  <c r="L57" i="1"/>
  <c r="L12" i="1"/>
  <c r="M57" i="1"/>
  <c r="E12" i="1"/>
  <c r="M12" i="1"/>
  <c r="F12" i="1"/>
  <c r="F32" i="1" s="1"/>
  <c r="F43" i="1" s="1"/>
  <c r="F59" i="1"/>
  <c r="N12" i="1"/>
  <c r="G12" i="1"/>
  <c r="O12" i="1"/>
  <c r="L31" i="1"/>
  <c r="J57" i="1"/>
  <c r="H12" i="1"/>
  <c r="P12" i="1"/>
  <c r="H57" i="1"/>
  <c r="K57" i="1"/>
  <c r="I12" i="1"/>
  <c r="I32" i="1" s="1"/>
  <c r="I43" i="1" s="1"/>
  <c r="I59" i="1"/>
  <c r="J12" i="1"/>
  <c r="G31" i="1"/>
  <c r="N41" i="1"/>
  <c r="M36" i="1"/>
  <c r="D56" i="1"/>
  <c r="D18" i="1"/>
  <c r="C25" i="1"/>
  <c r="N36" i="1"/>
  <c r="H41" i="1"/>
  <c r="C39" i="1"/>
  <c r="D55" i="1"/>
  <c r="C23" i="1"/>
  <c r="J41" i="1"/>
  <c r="D11" i="1"/>
  <c r="D30" i="1"/>
  <c r="C34" i="1"/>
  <c r="C36" i="1" l="1"/>
  <c r="G59" i="1"/>
  <c r="O59" i="1"/>
  <c r="M59" i="1"/>
  <c r="L59" i="1"/>
  <c r="M32" i="1"/>
  <c r="M43" i="1" s="1"/>
  <c r="N32" i="1"/>
  <c r="N43" i="1" s="1"/>
  <c r="K32" i="1"/>
  <c r="K43" i="1" s="1"/>
  <c r="P31" i="1"/>
  <c r="P59" i="1" s="1"/>
  <c r="H32" i="1"/>
  <c r="H43" i="1" s="1"/>
  <c r="C30" i="1"/>
  <c r="P57" i="1"/>
  <c r="O32" i="1"/>
  <c r="O43" i="1" s="1"/>
  <c r="C55" i="1"/>
  <c r="E32" i="1"/>
  <c r="E43" i="1" s="1"/>
  <c r="J32" i="1"/>
  <c r="J43" i="1" s="1"/>
  <c r="J59" i="1"/>
  <c r="N59" i="1"/>
  <c r="D31" i="1"/>
  <c r="C18" i="1"/>
  <c r="G32" i="1"/>
  <c r="G43" i="1" s="1"/>
  <c r="C56" i="1"/>
  <c r="D57" i="1"/>
  <c r="C57" i="1" s="1"/>
  <c r="L32" i="1"/>
  <c r="L43" i="1" s="1"/>
  <c r="D12" i="1"/>
  <c r="C11" i="1"/>
  <c r="C12" i="1" s="1"/>
  <c r="C38" i="1"/>
  <c r="D41" i="1"/>
  <c r="C41" i="1" s="1"/>
  <c r="C31" i="1" l="1"/>
  <c r="P32" i="1"/>
  <c r="P43" i="1" s="1"/>
  <c r="D59" i="1"/>
  <c r="D32" i="1"/>
  <c r="D43" i="1" l="1"/>
  <c r="C43" i="1" s="1"/>
  <c r="C32" i="1"/>
</calcChain>
</file>

<file path=xl/sharedStrings.xml><?xml version="1.0" encoding="utf-8"?>
<sst xmlns="http://schemas.openxmlformats.org/spreadsheetml/2006/main" count="83" uniqueCount="82">
  <si>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</si>
  <si>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January 2019 - June 2019</t>
    </r>
  </si>
  <si>
    <t>County : Alameda</t>
  </si>
  <si>
    <t>Line #</t>
  </si>
  <si>
    <t xml:space="preserve">Title of Former Redevelopment Agency: </t>
  </si>
  <si>
    <t>Countywide Totals</t>
  </si>
  <si>
    <t>Alameda County
Redevelopment Agency (Eden Area)</t>
  </si>
  <si>
    <t xml:space="preserve">Community Improvement
Commission of the
City of Alameda </t>
  </si>
  <si>
    <t xml:space="preserve">Albany Community
Reinvestment Agency </t>
  </si>
  <si>
    <t xml:space="preserve">Berkeley
Redevelopment Agency </t>
  </si>
  <si>
    <t>Emeryville 
Redevelopment Agency</t>
  </si>
  <si>
    <t>Redevelopment Agency 
of the City of Fremont</t>
  </si>
  <si>
    <t>Redevelopment Agency 
of the City of Hayward</t>
  </si>
  <si>
    <t>City of Livermore 
Redevelopment Agency</t>
  </si>
  <si>
    <t xml:space="preserve">City of Newark
Redevelopment Agency </t>
  </si>
  <si>
    <t>Redevelopment Agency 
of the City of Oakland</t>
  </si>
  <si>
    <t xml:space="preserve">Redevelopment Agency
of the City of San Leandro </t>
  </si>
  <si>
    <t>Alameda County and 
City of San Leandro Joint RDA</t>
  </si>
  <si>
    <t>Community 
Redevelopment Agency 
of the City of Union City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</si>
  <si>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</si>
  <si>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</si>
  <si>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</si>
  <si>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</si>
  <si>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</si>
  <si>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</si>
  <si>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</si>
  <si>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</si>
  <si>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</si>
  <si>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</si>
  <si>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</si>
  <si>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31.</t>
  </si>
  <si>
    <t>Total Administrative Distributions (sum of lines 10:12)</t>
  </si>
  <si>
    <t>Passthrough Distributions-</t>
  </si>
  <si>
    <t>City Passthrough Payments</t>
  </si>
  <si>
    <t>County Passthrough Payments</t>
  </si>
  <si>
    <t>Special District Passthrough Payments</t>
  </si>
  <si>
    <t>K-12 School Passthrough Payments - Tax Portion</t>
  </si>
  <si>
    <t>K-12 School Passthrough Payments - Facilities Portion</t>
  </si>
  <si>
    <t>Community College Passthrough Payments - Tax Portion</t>
  </si>
  <si>
    <t>Community College Passthrough Payments - Facilities Portion</t>
  </si>
  <si>
    <t>County Office of Education - Tax Portion</t>
  </si>
  <si>
    <t>County Office of Education - Facilities Portion</t>
  </si>
  <si>
    <t>Education Revenue Augmentation Fund (ERAF)</t>
  </si>
  <si>
    <t>Total Passthrough Distributions (sum of lines 15:24)</t>
  </si>
  <si>
    <t>Total Administrative and Passthrough Distributions (sum of lines 13 and 25)</t>
  </si>
  <si>
    <t>Total RPTTF Balance Available to Fund Successor Agency (SA) Enforceable Obligations (EOs)  (line 6 - 26)</t>
  </si>
  <si>
    <r>
      <rPr>
        <b/>
        <sz val="10"/>
        <rFont val="Arial"/>
        <family val="2"/>
      </rP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</si>
  <si>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</si>
  <si>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</si>
  <si>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Total Finance Approved RPTTF for Distribution (sum of lines 29 plus 30)</t>
  </si>
  <si>
    <t>CAC Distributed ROPS RPTTF</t>
  </si>
  <si>
    <t xml:space="preserve">Admin EOs </t>
  </si>
  <si>
    <t xml:space="preserve">    Insufficient RPTTF in "A" Period for Finance Approved RPTTF to be Funded in "B" Period (See line 35 in "A" ROPS)</t>
  </si>
  <si>
    <t>Total CAC Distributed RPTTF for SA EOs (sum of lines 33, plus 34, plus 35)</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</si>
  <si>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</si>
  <si>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36 minus 37) - </t>
  </si>
  <si>
    <t>RPTTF Distributions to ATEs</t>
  </si>
  <si>
    <t>Cities</t>
  </si>
  <si>
    <t>Counties</t>
  </si>
  <si>
    <t>Special Districts</t>
  </si>
  <si>
    <t>K-12 Schools</t>
  </si>
  <si>
    <t xml:space="preserve">Community Colleges  </t>
  </si>
  <si>
    <t xml:space="preserve">County Office of Education  </t>
  </si>
  <si>
    <t>Total ERAF - Please break out the ERAF amounts into the following categories if possible. (sum of lines 47:49</t>
  </si>
  <si>
    <t>ERAF - K-12</t>
  </si>
  <si>
    <t>ERAF - Community Colleges</t>
  </si>
  <si>
    <t>ERAF - County Offices of Education</t>
  </si>
  <si>
    <r>
      <t xml:space="preserve">Total RPTTF Distributions to ATEs (sum of lines 40:46) - </t>
    </r>
    <r>
      <rPr>
        <sz val="10"/>
        <rFont val="Arial"/>
        <family val="2"/>
      </rPr>
      <t>Total residual distributions must equal the total residual balance as shown on line 43</t>
    </r>
  </si>
  <si>
    <t>Total Residual Distributions to K-14 Schools (sum of lines 43:46)</t>
  </si>
  <si>
    <t>Percentage of Residual Distributions to K-14 Schools</t>
  </si>
  <si>
    <t xml:space="preserve">Comments: </t>
  </si>
  <si>
    <t xml:space="preserve">Withheld $541,267.25 for AUSD's 33401 Pass-through, pending resolution of dispute.  </t>
  </si>
  <si>
    <t xml:space="preserve">Albany SA dissolution approved per DOF letter dated 12/31/15.  </t>
  </si>
  <si>
    <t>Last and Final ROPS was approved on 3/3/17.</t>
  </si>
  <si>
    <t>Line # 4 - Interest Earnings/Other includes loan repayments from the EUSD to the SA in the amount of $193,563.50</t>
  </si>
  <si>
    <t xml:space="preserve">Fremont SA dissolution approved per DOF letter dated 5/8/15.  </t>
  </si>
  <si>
    <t>Line # 4 - Interest Earnings/Other includes loan repayments from the HUSD to the SA in the amount of $665,601.24</t>
  </si>
  <si>
    <t>Last and Final ROPS was approved on 4/4/17.</t>
  </si>
  <si>
    <t>Joint Project ROPS total includes amounts from San Leandro SA of $1,941,007 and County SA of $62,500.</t>
  </si>
  <si>
    <t>Last and Final ROPS was approved on 11/18/16.</t>
  </si>
  <si>
    <r>
      <t>ROPS Redevelopment Property Tax Trust Fund (RPTTF) Allocation Cycle:</t>
    </r>
    <r>
      <rPr>
        <sz val="10"/>
        <rFont val="Arial"/>
        <family val="2"/>
      </rPr>
      <t xml:space="preserve"> 18-19 B</t>
    </r>
  </si>
  <si>
    <t>Last and Final ROPS was approved on 9/28/18.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</si>
</sst>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_(* #,##0_);_(* \(#,##0\);_(* &quot;-&quot;??_);_(@_)"/>
    <numFmt numFmtId="165" formatCode="_(* #,##0.00_);_(* \(#,##0.00\);_(* &quot;-&quot;_);_(@_)"/>
    <numFmt numFmtId="166" formatCode="_(* #,##0.0_);_(* \(#,##0.0\);_(* &quot;-&quot;_);_(@_)"/>
    <numFmt numFmtId="167" formatCode="_(* #,##0.0_);_(* \(#,##0.0\);_(* &quot;-&quot;??_);_(@_)"/>
    <numFmt numFmtId="168" formatCode="0.0%"/>
  </numFmts>
  <fonts count="8"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9"/>
      <name val="Arial"/>
      <family val="2"/>
    </font>
    <font>
      <sz val="10"/>
      <color rgb="FFFF0000"/>
      <name val="Arial"/>
      <family val="2"/>
    </font>
    <font>
      <b/>
      <sz val="10"/>
      <color rgb="FFFF0000"/>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6">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81">
    <xf numFmtId="0" fontId="0" fillId="0" borderId="0" xfId="0"/>
    <xf numFmtId="0" fontId="2" fillId="0" borderId="0" xfId="0" applyFont="1" applyAlignment="1"/>
    <xf numFmtId="0" fontId="4" fillId="0" borderId="0" xfId="0" applyFont="1" applyAlignment="1">
      <alignment horizontal="center"/>
    </xf>
    <xf numFmtId="0" fontId="4" fillId="0" borderId="0" xfId="0" applyFont="1" applyFill="1" applyAlignment="1"/>
    <xf numFmtId="41" fontId="4" fillId="0" borderId="1" xfId="0" applyNumberFormat="1" applyFont="1" applyBorder="1" applyAlignment="1"/>
    <xf numFmtId="41" fontId="4" fillId="0" borderId="1" xfId="0" applyNumberFormat="1" applyFont="1" applyFill="1" applyBorder="1" applyAlignment="1">
      <alignment horizontal="center" wrapText="1"/>
    </xf>
    <xf numFmtId="41" fontId="4" fillId="0" borderId="1" xfId="0" applyNumberFormat="1" applyFont="1" applyBorder="1" applyAlignment="1">
      <alignment horizontal="center" wrapText="1"/>
    </xf>
    <xf numFmtId="0" fontId="2" fillId="0" borderId="0" xfId="0" applyFont="1" applyAlignment="1">
      <alignment horizontal="center"/>
    </xf>
    <xf numFmtId="0" fontId="2" fillId="0" borderId="0" xfId="0" applyFont="1" applyFill="1" applyAlignment="1">
      <alignment horizontal="left" indent="2"/>
    </xf>
    <xf numFmtId="41" fontId="2" fillId="0" borderId="0" xfId="0" applyNumberFormat="1" applyFont="1" applyFill="1" applyBorder="1" applyAlignment="1"/>
    <xf numFmtId="37" fontId="2" fillId="0" borderId="0" xfId="2" applyNumberFormat="1" applyFont="1" applyFill="1" applyBorder="1" applyAlignment="1"/>
    <xf numFmtId="41" fontId="2" fillId="0" borderId="0" xfId="2" applyNumberFormat="1" applyFont="1" applyFill="1" applyBorder="1" applyAlignment="1"/>
    <xf numFmtId="164" fontId="2" fillId="0" borderId="0" xfId="1" applyNumberFormat="1" applyFont="1" applyFill="1" applyBorder="1" applyAlignment="1"/>
    <xf numFmtId="41" fontId="2" fillId="0" borderId="0" xfId="1" applyNumberFormat="1" applyFont="1" applyFill="1" applyBorder="1" applyAlignment="1"/>
    <xf numFmtId="41" fontId="4" fillId="2" borderId="2" xfId="0" applyNumberFormat="1" applyFont="1" applyFill="1" applyBorder="1" applyAlignment="1"/>
    <xf numFmtId="165" fontId="4" fillId="2" borderId="2" xfId="0" applyNumberFormat="1" applyFont="1" applyFill="1" applyBorder="1" applyAlignment="1"/>
    <xf numFmtId="0" fontId="4" fillId="3" borderId="3" xfId="0" applyFont="1" applyFill="1" applyBorder="1" applyAlignment="1">
      <alignment horizontal="left"/>
    </xf>
    <xf numFmtId="41" fontId="4" fillId="3" borderId="3" xfId="1" applyNumberFormat="1" applyFont="1" applyFill="1" applyBorder="1" applyAlignment="1"/>
    <xf numFmtId="37" fontId="2" fillId="0" borderId="0" xfId="3" applyNumberFormat="1" applyFont="1" applyFill="1" applyBorder="1" applyAlignment="1"/>
    <xf numFmtId="0" fontId="2" fillId="0" borderId="0" xfId="0" applyFont="1" applyFill="1" applyAlignment="1">
      <alignment horizontal="left" wrapText="1" indent="2"/>
    </xf>
    <xf numFmtId="0" fontId="2" fillId="4" borderId="0" xfId="0" applyFont="1" applyFill="1" applyAlignment="1">
      <alignment horizontal="left"/>
    </xf>
    <xf numFmtId="41" fontId="2" fillId="4" borderId="3" xfId="1" applyNumberFormat="1" applyFont="1" applyFill="1" applyBorder="1" applyAlignment="1"/>
    <xf numFmtId="41" fontId="2" fillId="0" borderId="0" xfId="3" applyNumberFormat="1" applyFont="1" applyFill="1" applyBorder="1" applyAlignment="1"/>
    <xf numFmtId="164" fontId="2" fillId="0" borderId="0" xfId="0" applyNumberFormat="1" applyFont="1" applyFill="1"/>
    <xf numFmtId="164" fontId="2" fillId="0" borderId="0" xfId="0" applyNumberFormat="1" applyFont="1"/>
    <xf numFmtId="41" fontId="2" fillId="0" borderId="0" xfId="0" applyNumberFormat="1" applyFont="1" applyFill="1"/>
    <xf numFmtId="41" fontId="2" fillId="0" borderId="0" xfId="0" applyNumberFormat="1" applyFont="1"/>
    <xf numFmtId="166" fontId="2" fillId="4" borderId="3" xfId="1" applyNumberFormat="1" applyFont="1" applyFill="1" applyBorder="1" applyAlignment="1"/>
    <xf numFmtId="41" fontId="2" fillId="3" borderId="2" xfId="1" applyNumberFormat="1" applyFont="1" applyFill="1" applyBorder="1" applyAlignment="1"/>
    <xf numFmtId="41" fontId="4" fillId="3" borderId="2" xfId="1" applyNumberFormat="1" applyFont="1" applyFill="1" applyBorder="1" applyAlignment="1"/>
    <xf numFmtId="0" fontId="4" fillId="5" borderId="3" xfId="0" applyFont="1" applyFill="1" applyBorder="1" applyAlignment="1">
      <alignment vertical="top" wrapText="1"/>
    </xf>
    <xf numFmtId="41" fontId="4" fillId="5" borderId="3" xfId="1" applyNumberFormat="1" applyFont="1" applyFill="1" applyBorder="1" applyAlignment="1"/>
    <xf numFmtId="164" fontId="4" fillId="5" borderId="3" xfId="1" applyNumberFormat="1" applyFont="1" applyFill="1" applyBorder="1" applyAlignment="1"/>
    <xf numFmtId="41" fontId="2" fillId="0" borderId="0" xfId="0" applyNumberFormat="1" applyFont="1" applyFill="1" applyAlignment="1">
      <alignment horizontal="left" wrapText="1"/>
    </xf>
    <xf numFmtId="0" fontId="2" fillId="6" borderId="0" xfId="0" applyFont="1" applyFill="1" applyAlignment="1">
      <alignment horizontal="left" vertical="top" wrapText="1"/>
    </xf>
    <xf numFmtId="41" fontId="2" fillId="6" borderId="3" xfId="1" applyNumberFormat="1" applyFont="1" applyFill="1" applyBorder="1" applyAlignment="1"/>
    <xf numFmtId="41" fontId="2" fillId="0" borderId="0" xfId="0" applyNumberFormat="1" applyFont="1" applyBorder="1" applyAlignment="1"/>
    <xf numFmtId="0" fontId="2" fillId="7" borderId="5" xfId="0" applyFont="1" applyFill="1" applyBorder="1" applyAlignment="1">
      <alignment horizontal="left" vertical="top" wrapText="1"/>
    </xf>
    <xf numFmtId="41" fontId="2" fillId="7" borderId="3" xfId="0" applyNumberFormat="1" applyFont="1" applyFill="1" applyBorder="1" applyAlignment="1">
      <alignment horizontal="left" wrapText="1"/>
    </xf>
    <xf numFmtId="41" fontId="2" fillId="7" borderId="3" xfId="0" applyNumberFormat="1" applyFont="1" applyFill="1" applyBorder="1" applyAlignment="1"/>
    <xf numFmtId="41" fontId="4" fillId="5" borderId="2" xfId="1" applyNumberFormat="1" applyFont="1" applyFill="1" applyBorder="1" applyAlignment="1">
      <alignment vertical="top"/>
    </xf>
    <xf numFmtId="41" fontId="4" fillId="5" borderId="4" xfId="1" applyNumberFormat="1" applyFont="1" applyFill="1" applyBorder="1" applyAlignment="1"/>
    <xf numFmtId="0" fontId="2" fillId="4" borderId="0" xfId="0" applyFont="1" applyFill="1" applyBorder="1" applyAlignment="1">
      <alignment vertical="top" wrapText="1"/>
    </xf>
    <xf numFmtId="41" fontId="4" fillId="4" borderId="3" xfId="1" applyNumberFormat="1" applyFont="1" applyFill="1" applyBorder="1" applyAlignment="1"/>
    <xf numFmtId="0" fontId="4" fillId="8" borderId="3" xfId="0" applyFont="1" applyFill="1" applyBorder="1" applyAlignment="1">
      <alignment vertical="top" wrapText="1"/>
    </xf>
    <xf numFmtId="41" fontId="4" fillId="8" borderId="3" xfId="1" applyNumberFormat="1" applyFont="1" applyFill="1" applyBorder="1" applyAlignment="1"/>
    <xf numFmtId="167" fontId="4" fillId="8" borderId="3" xfId="1" applyNumberFormat="1" applyFont="1" applyFill="1" applyBorder="1" applyAlignment="1"/>
    <xf numFmtId="0" fontId="2" fillId="0" borderId="0" xfId="0" applyFont="1" applyAlignment="1">
      <alignment horizontal="left" wrapText="1" indent="2"/>
    </xf>
    <xf numFmtId="0" fontId="2" fillId="0" borderId="0" xfId="0" applyFont="1" applyFill="1" applyAlignment="1">
      <alignment horizontal="left" vertical="top" wrapText="1" indent="2"/>
    </xf>
    <xf numFmtId="0" fontId="2" fillId="0" borderId="0" xfId="0" applyFont="1" applyFill="1" applyAlignment="1">
      <alignment horizontal="left" indent="4"/>
    </xf>
    <xf numFmtId="0" fontId="4" fillId="8" borderId="2" xfId="1" applyNumberFormat="1" applyFont="1" applyFill="1" applyBorder="1" applyAlignment="1">
      <alignment vertical="top" wrapText="1"/>
    </xf>
    <xf numFmtId="41" fontId="4" fillId="8" borderId="2" xfId="1" applyNumberFormat="1" applyFont="1" applyFill="1" applyBorder="1" applyAlignment="1"/>
    <xf numFmtId="0" fontId="2" fillId="7" borderId="5" xfId="0" applyFont="1" applyFill="1" applyBorder="1" applyAlignment="1">
      <alignment horizontal="left" vertical="top" wrapText="1" indent="2"/>
    </xf>
    <xf numFmtId="41" fontId="2" fillId="9" borderId="0" xfId="1" applyNumberFormat="1" applyFont="1" applyFill="1" applyBorder="1" applyAlignment="1"/>
    <xf numFmtId="168" fontId="2" fillId="9" borderId="3" xfId="1" applyNumberFormat="1" applyFont="1" applyFill="1" applyBorder="1" applyAlignment="1"/>
    <xf numFmtId="0" fontId="2" fillId="0" borderId="0" xfId="0" applyFont="1" applyAlignment="1">
      <alignment horizontal="center" vertical="center"/>
    </xf>
    <xf numFmtId="0" fontId="2" fillId="0" borderId="0" xfId="0" applyFont="1" applyFill="1" applyBorder="1" applyAlignment="1">
      <alignment horizontal="left" vertical="top"/>
    </xf>
    <xf numFmtId="0" fontId="2" fillId="0" borderId="0" xfId="1" applyNumberFormat="1" applyFont="1" applyFill="1" applyBorder="1" applyAlignment="1">
      <alignment horizontal="left" vertical="top"/>
    </xf>
    <xf numFmtId="49" fontId="5" fillId="0" borderId="0" xfId="0" quotePrefix="1" applyNumberFormat="1" applyFont="1" applyFill="1" applyBorder="1" applyAlignment="1">
      <alignment horizontal="center" vertical="top" wrapText="1"/>
    </xf>
    <xf numFmtId="49" fontId="2" fillId="0" borderId="0" xfId="1" applyNumberFormat="1" applyFont="1" applyFill="1" applyBorder="1" applyAlignment="1">
      <alignment horizontal="left" vertical="top" wrapText="1"/>
    </xf>
    <xf numFmtId="49" fontId="2" fillId="0" borderId="0" xfId="1" applyNumberFormat="1" applyFont="1" applyFill="1" applyBorder="1" applyAlignment="1">
      <alignment horizontal="left" vertical="top"/>
    </xf>
    <xf numFmtId="0" fontId="4" fillId="0" borderId="0" xfId="0" applyFont="1" applyFill="1" applyBorder="1" applyAlignment="1"/>
    <xf numFmtId="41" fontId="4" fillId="0" borderId="0" xfId="0" applyNumberFormat="1" applyFont="1" applyFill="1" applyBorder="1" applyAlignment="1"/>
    <xf numFmtId="0" fontId="6" fillId="0" borderId="0" xfId="0" applyFont="1" applyAlignment="1"/>
    <xf numFmtId="0" fontId="6" fillId="0" borderId="0" xfId="0" applyFont="1" applyFill="1" applyBorder="1" applyAlignment="1"/>
    <xf numFmtId="41" fontId="7" fillId="0" borderId="0" xfId="0" applyNumberFormat="1" applyFont="1" applyFill="1" applyBorder="1" applyAlignment="1"/>
    <xf numFmtId="41" fontId="6" fillId="0" borderId="0" xfId="0" applyNumberFormat="1" applyFont="1" applyFill="1" applyBorder="1" applyAlignment="1"/>
    <xf numFmtId="41" fontId="6" fillId="0" borderId="0" xfId="0" applyNumberFormat="1" applyFont="1" applyFill="1" applyBorder="1" applyAlignment="1">
      <alignment wrapText="1"/>
    </xf>
    <xf numFmtId="0" fontId="7" fillId="0" borderId="0" xfId="0" applyFont="1" applyFill="1" applyBorder="1" applyAlignment="1"/>
    <xf numFmtId="41" fontId="7" fillId="0" borderId="0" xfId="0" applyNumberFormat="1" applyFont="1" applyBorder="1" applyAlignment="1"/>
    <xf numFmtId="0" fontId="6" fillId="0" borderId="0" xfId="0" applyFont="1" applyAlignment="1">
      <alignment horizontal="center"/>
    </xf>
    <xf numFmtId="0" fontId="6" fillId="0" borderId="0" xfId="0" applyFont="1" applyFill="1" applyAlignment="1"/>
    <xf numFmtId="41" fontId="6" fillId="0" borderId="0" xfId="0" applyNumberFormat="1" applyFont="1" applyBorder="1" applyAlignment="1"/>
    <xf numFmtId="0" fontId="4" fillId="0" borderId="4" xfId="0" applyFont="1" applyFill="1" applyBorder="1" applyAlignment="1">
      <alignment horizontal="left" wrapText="1"/>
    </xf>
    <xf numFmtId="0" fontId="2" fillId="0" borderId="0" xfId="0" applyFont="1" applyAlignment="1">
      <alignment horizontal="center" wrapText="1"/>
    </xf>
    <xf numFmtId="0" fontId="4" fillId="0" borderId="0" xfId="0" applyFont="1" applyAlignment="1">
      <alignment horizontal="left"/>
    </xf>
    <xf numFmtId="0" fontId="4" fillId="0" borderId="0" xfId="0" applyFont="1" applyFill="1" applyAlignment="1">
      <alignment horizontal="left"/>
    </xf>
    <xf numFmtId="0" fontId="4" fillId="2" borderId="0" xfId="0" applyFont="1" applyFill="1" applyBorder="1" applyAlignment="1">
      <alignment horizontal="left" wrapText="1"/>
    </xf>
    <xf numFmtId="0" fontId="4" fillId="0" borderId="0" xfId="0" applyFont="1" applyFill="1" applyAlignment="1">
      <alignment horizontal="left" wrapText="1"/>
    </xf>
    <xf numFmtId="0" fontId="2" fillId="0" borderId="0" xfId="0" applyFont="1" applyFill="1" applyBorder="1" applyAlignment="1">
      <alignment horizontal="left" wrapText="1"/>
    </xf>
    <xf numFmtId="0" fontId="4" fillId="0" borderId="0" xfId="0" applyFont="1" applyFill="1" applyBorder="1" applyAlignment="1">
      <alignment horizontal="left" wrapText="1"/>
    </xf>
  </cellXfs>
  <cellStyles count="4">
    <cellStyle name="Comma" xfId="1" builtinId="3"/>
    <cellStyle name="Comma 3 2" xfId="3"/>
    <cellStyle name="Normal" xfId="0" builtinId="0"/>
    <cellStyle name="Normal 10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tabSelected="1" topLeftCell="A43" zoomScale="77" zoomScaleNormal="77" zoomScaleSheetLayoutView="80" workbookViewId="0">
      <selection activeCell="H68" sqref="H68"/>
    </sheetView>
  </sheetViews>
  <sheetFormatPr defaultRowHeight="12.75" x14ac:dyDescent="0.2"/>
  <cols>
    <col min="1" max="1" width="7.28515625" style="70" customWidth="1"/>
    <col min="2" max="2" width="42.85546875" style="71" customWidth="1"/>
    <col min="3" max="3" width="18.7109375" style="69" customWidth="1"/>
    <col min="4" max="15" width="18.7109375" style="72" customWidth="1"/>
    <col min="16" max="16" width="22.85546875" style="72" customWidth="1"/>
    <col min="17" max="16384" width="9.140625" style="63"/>
  </cols>
  <sheetData>
    <row r="1" spans="1:16" s="1" customFormat="1" ht="28.5" customHeight="1" x14ac:dyDescent="0.2">
      <c r="A1" s="74" t="s">
        <v>0</v>
      </c>
      <c r="B1" s="74"/>
      <c r="C1" s="74"/>
      <c r="D1" s="74"/>
      <c r="E1" s="74"/>
      <c r="F1" s="74"/>
      <c r="G1" s="74"/>
      <c r="H1" s="74"/>
    </row>
    <row r="2" spans="1:16" s="1" customFormat="1" ht="17.100000000000001" customHeight="1" x14ac:dyDescent="0.2">
      <c r="A2" s="75" t="s">
        <v>1</v>
      </c>
      <c r="B2" s="75"/>
      <c r="C2" s="75"/>
      <c r="D2" s="75"/>
      <c r="E2" s="75"/>
      <c r="F2" s="75"/>
      <c r="G2" s="75"/>
      <c r="H2" s="75"/>
    </row>
    <row r="3" spans="1:16" s="1" customFormat="1" ht="17.100000000000001" customHeight="1" x14ac:dyDescent="0.2">
      <c r="A3" s="75" t="s">
        <v>80</v>
      </c>
      <c r="B3" s="75"/>
      <c r="C3" s="75"/>
      <c r="D3" s="75"/>
      <c r="E3" s="75"/>
      <c r="F3" s="75"/>
      <c r="G3" s="75"/>
      <c r="H3" s="75"/>
    </row>
    <row r="4" spans="1:16" s="1" customFormat="1" ht="17.100000000000001" customHeight="1" x14ac:dyDescent="0.2">
      <c r="A4" s="76" t="s">
        <v>2</v>
      </c>
      <c r="B4" s="76"/>
      <c r="C4" s="76"/>
      <c r="D4" s="76"/>
      <c r="E4" s="76"/>
      <c r="F4" s="76"/>
      <c r="G4" s="76"/>
      <c r="H4" s="76"/>
    </row>
    <row r="5" spans="1:16" s="1" customFormat="1" ht="58.9" customHeight="1" x14ac:dyDescent="0.2">
      <c r="A5" s="2" t="s">
        <v>3</v>
      </c>
      <c r="B5" s="3" t="s">
        <v>4</v>
      </c>
      <c r="C5" s="4" t="s">
        <v>5</v>
      </c>
      <c r="D5" s="5" t="s">
        <v>6</v>
      </c>
      <c r="E5" s="6" t="s">
        <v>7</v>
      </c>
      <c r="F5" s="6" t="s">
        <v>8</v>
      </c>
      <c r="G5" s="5" t="s">
        <v>9</v>
      </c>
      <c r="H5" s="5" t="s">
        <v>10</v>
      </c>
      <c r="I5" s="5" t="s">
        <v>11</v>
      </c>
      <c r="J5" s="5" t="s">
        <v>12</v>
      </c>
      <c r="K5" s="5" t="s">
        <v>13</v>
      </c>
      <c r="L5" s="5" t="s">
        <v>14</v>
      </c>
      <c r="M5" s="5" t="s">
        <v>15</v>
      </c>
      <c r="N5" s="5" t="s">
        <v>16</v>
      </c>
      <c r="O5" s="5" t="s">
        <v>17</v>
      </c>
      <c r="P5" s="5" t="s">
        <v>18</v>
      </c>
    </row>
    <row r="6" spans="1:16" s="1" customFormat="1" ht="15.95" customHeight="1" x14ac:dyDescent="0.2">
      <c r="A6" s="7">
        <v>1</v>
      </c>
      <c r="B6" s="77" t="s">
        <v>19</v>
      </c>
      <c r="C6" s="77"/>
      <c r="D6" s="77"/>
      <c r="E6" s="77"/>
      <c r="F6" s="77"/>
      <c r="G6" s="77"/>
      <c r="H6" s="77"/>
      <c r="I6" s="77"/>
      <c r="J6" s="77"/>
      <c r="K6" s="77"/>
      <c r="L6" s="77"/>
      <c r="M6" s="77"/>
      <c r="N6" s="77"/>
      <c r="O6" s="77"/>
      <c r="P6" s="77"/>
    </row>
    <row r="7" spans="1:16" s="1" customFormat="1" ht="15.95" customHeight="1" x14ac:dyDescent="0.2">
      <c r="A7" s="7">
        <v>2</v>
      </c>
      <c r="B7" s="8" t="s">
        <v>20</v>
      </c>
      <c r="C7" s="9">
        <f>SUM(D7:P7)</f>
        <v>181834162</v>
      </c>
      <c r="D7" s="9">
        <v>16762418</v>
      </c>
      <c r="E7" s="10">
        <v>12410948</v>
      </c>
      <c r="F7" s="11">
        <v>0</v>
      </c>
      <c r="G7" s="10">
        <v>1229056</v>
      </c>
      <c r="H7" s="10">
        <v>24761602</v>
      </c>
      <c r="I7" s="11">
        <v>0</v>
      </c>
      <c r="J7" s="10">
        <v>10017575</v>
      </c>
      <c r="K7" s="10">
        <v>3674237</v>
      </c>
      <c r="L7" s="10">
        <v>1344979</v>
      </c>
      <c r="M7" s="10">
        <v>81067712</v>
      </c>
      <c r="N7" s="10">
        <v>6761889</v>
      </c>
      <c r="O7" s="10">
        <v>10147141</v>
      </c>
      <c r="P7" s="10">
        <v>13656605</v>
      </c>
    </row>
    <row r="8" spans="1:16" s="1" customFormat="1" ht="15.95" customHeight="1" x14ac:dyDescent="0.2">
      <c r="A8" s="7">
        <v>3</v>
      </c>
      <c r="B8" s="8" t="s">
        <v>21</v>
      </c>
      <c r="C8" s="9">
        <f>SUM(D8:P8)</f>
        <v>9757297</v>
      </c>
      <c r="D8" s="9">
        <v>644701</v>
      </c>
      <c r="E8" s="10">
        <v>781906</v>
      </c>
      <c r="F8" s="11">
        <v>0</v>
      </c>
      <c r="G8" s="10">
        <v>122391</v>
      </c>
      <c r="H8" s="10">
        <v>583708</v>
      </c>
      <c r="I8" s="11">
        <v>0</v>
      </c>
      <c r="J8" s="10">
        <v>727786</v>
      </c>
      <c r="K8" s="10">
        <v>58876</v>
      </c>
      <c r="L8" s="10">
        <v>316513</v>
      </c>
      <c r="M8" s="10">
        <v>5570095</v>
      </c>
      <c r="N8" s="10">
        <v>436938</v>
      </c>
      <c r="O8" s="10">
        <v>238838</v>
      </c>
      <c r="P8" s="10">
        <v>275545</v>
      </c>
    </row>
    <row r="9" spans="1:16" s="1" customFormat="1" ht="15.95" customHeight="1" x14ac:dyDescent="0.2">
      <c r="A9" s="7">
        <v>4</v>
      </c>
      <c r="B9" s="8" t="s">
        <v>22</v>
      </c>
      <c r="C9" s="12">
        <f>SUM(D9:P9)</f>
        <v>1290509</v>
      </c>
      <c r="D9" s="12">
        <v>39829</v>
      </c>
      <c r="E9" s="12">
        <v>28508</v>
      </c>
      <c r="F9" s="13">
        <v>0</v>
      </c>
      <c r="G9" s="12">
        <v>2657</v>
      </c>
      <c r="H9" s="12">
        <v>251859</v>
      </c>
      <c r="I9" s="13">
        <v>0</v>
      </c>
      <c r="J9" s="12">
        <v>689883</v>
      </c>
      <c r="K9" s="12">
        <v>9383</v>
      </c>
      <c r="L9" s="12">
        <v>2356</v>
      </c>
      <c r="M9" s="12">
        <v>193262</v>
      </c>
      <c r="N9" s="12">
        <v>15143</v>
      </c>
      <c r="O9" s="12">
        <v>23693</v>
      </c>
      <c r="P9" s="12">
        <v>33936</v>
      </c>
    </row>
    <row r="10" spans="1:16" s="1" customFormat="1" ht="15.95" customHeight="1" x14ac:dyDescent="0.2">
      <c r="A10" s="7">
        <v>5</v>
      </c>
      <c r="B10" s="8" t="s">
        <v>23</v>
      </c>
      <c r="C10" s="9">
        <f>SUM(D10:P10)</f>
        <v>0</v>
      </c>
      <c r="D10" s="9"/>
      <c r="E10" s="10"/>
      <c r="F10" s="9"/>
      <c r="G10" s="9"/>
      <c r="H10" s="9"/>
      <c r="I10" s="9"/>
      <c r="J10" s="9"/>
      <c r="K10" s="9"/>
      <c r="L10" s="9"/>
      <c r="M10" s="9"/>
      <c r="N10" s="9"/>
      <c r="O10" s="9"/>
      <c r="P10" s="9"/>
    </row>
    <row r="11" spans="1:16" s="1" customFormat="1" ht="15.95" customHeight="1" thickBot="1" x14ac:dyDescent="0.25">
      <c r="A11" s="7">
        <v>6</v>
      </c>
      <c r="B11" s="14" t="s">
        <v>24</v>
      </c>
      <c r="C11" s="14">
        <f>SUM(D11:P11)</f>
        <v>192881968</v>
      </c>
      <c r="D11" s="14">
        <f>SUM(D7:D10)</f>
        <v>17446948</v>
      </c>
      <c r="E11" s="14">
        <f>SUM(E7:E10)</f>
        <v>13221362</v>
      </c>
      <c r="F11" s="14">
        <f>SUM(F7:F10)</f>
        <v>0</v>
      </c>
      <c r="G11" s="14">
        <f>SUM(G7:G10)</f>
        <v>1354104</v>
      </c>
      <c r="H11" s="14">
        <f>SUM(H7:H10)</f>
        <v>25597169</v>
      </c>
      <c r="I11" s="14">
        <f t="shared" ref="I11:P11" si="0">SUM(I7:I10)</f>
        <v>0</v>
      </c>
      <c r="J11" s="15">
        <f t="shared" si="0"/>
        <v>11435244</v>
      </c>
      <c r="K11" s="14">
        <f t="shared" si="0"/>
        <v>3742496</v>
      </c>
      <c r="L11" s="14">
        <f t="shared" si="0"/>
        <v>1663848</v>
      </c>
      <c r="M11" s="14">
        <f t="shared" si="0"/>
        <v>86831069</v>
      </c>
      <c r="N11" s="14">
        <f t="shared" si="0"/>
        <v>7213970</v>
      </c>
      <c r="O11" s="14">
        <f t="shared" si="0"/>
        <v>10409672</v>
      </c>
      <c r="P11" s="14">
        <f t="shared" si="0"/>
        <v>13966086</v>
      </c>
    </row>
    <row r="12" spans="1:16" s="1" customFormat="1" ht="15.95" customHeight="1" thickTop="1" x14ac:dyDescent="0.2">
      <c r="A12" s="7">
        <v>7</v>
      </c>
      <c r="B12" s="16" t="s">
        <v>25</v>
      </c>
      <c r="C12" s="17">
        <f t="shared" ref="C12:P12" si="1">C11</f>
        <v>192881968</v>
      </c>
      <c r="D12" s="17">
        <f t="shared" si="1"/>
        <v>17446948</v>
      </c>
      <c r="E12" s="17">
        <f t="shared" si="1"/>
        <v>13221362</v>
      </c>
      <c r="F12" s="17">
        <f t="shared" si="1"/>
        <v>0</v>
      </c>
      <c r="G12" s="17">
        <f t="shared" si="1"/>
        <v>1354104</v>
      </c>
      <c r="H12" s="17">
        <f t="shared" si="1"/>
        <v>25597169</v>
      </c>
      <c r="I12" s="17">
        <f t="shared" si="1"/>
        <v>0</v>
      </c>
      <c r="J12" s="17">
        <f t="shared" si="1"/>
        <v>11435244</v>
      </c>
      <c r="K12" s="17">
        <f t="shared" si="1"/>
        <v>3742496</v>
      </c>
      <c r="L12" s="17">
        <f t="shared" si="1"/>
        <v>1663848</v>
      </c>
      <c r="M12" s="17">
        <f t="shared" si="1"/>
        <v>86831069</v>
      </c>
      <c r="N12" s="17">
        <f t="shared" si="1"/>
        <v>7213970</v>
      </c>
      <c r="O12" s="17">
        <f t="shared" si="1"/>
        <v>10409672</v>
      </c>
      <c r="P12" s="17">
        <f t="shared" si="1"/>
        <v>13966086</v>
      </c>
    </row>
    <row r="13" spans="1:16" s="1" customFormat="1" ht="28.5" customHeight="1" x14ac:dyDescent="0.2">
      <c r="A13" s="7">
        <v>8</v>
      </c>
      <c r="B13" s="73" t="s">
        <v>26</v>
      </c>
      <c r="C13" s="73"/>
      <c r="D13" s="73"/>
      <c r="E13" s="73"/>
      <c r="F13" s="73"/>
      <c r="G13" s="73"/>
      <c r="H13" s="73"/>
    </row>
    <row r="14" spans="1:16" s="1" customFormat="1" ht="15.95" customHeight="1" x14ac:dyDescent="0.2">
      <c r="A14" s="7">
        <v>9</v>
      </c>
      <c r="B14" s="76" t="s">
        <v>27</v>
      </c>
      <c r="C14" s="76"/>
      <c r="D14" s="76"/>
      <c r="E14" s="76"/>
      <c r="F14" s="76"/>
      <c r="G14" s="76"/>
      <c r="H14" s="76"/>
    </row>
    <row r="15" spans="1:16" s="1" customFormat="1" ht="15.95" customHeight="1" x14ac:dyDescent="0.2">
      <c r="A15" s="7">
        <v>10</v>
      </c>
      <c r="B15" s="8" t="s">
        <v>28</v>
      </c>
      <c r="C15" s="13">
        <f>SUM(D15:P15)</f>
        <v>96484</v>
      </c>
      <c r="D15" s="13">
        <v>9390</v>
      </c>
      <c r="E15" s="18">
        <v>8561</v>
      </c>
      <c r="F15" s="13">
        <v>0</v>
      </c>
      <c r="G15" s="13">
        <v>7279</v>
      </c>
      <c r="H15" s="13">
        <v>9616</v>
      </c>
      <c r="I15" s="13">
        <v>0</v>
      </c>
      <c r="J15" s="13">
        <v>9619</v>
      </c>
      <c r="K15" s="13">
        <v>8028</v>
      </c>
      <c r="L15" s="13">
        <v>5959</v>
      </c>
      <c r="M15" s="13">
        <v>13830</v>
      </c>
      <c r="N15" s="13">
        <v>7877</v>
      </c>
      <c r="O15" s="13">
        <v>8583</v>
      </c>
      <c r="P15" s="13">
        <v>7742</v>
      </c>
    </row>
    <row r="16" spans="1:16" s="1" customFormat="1" ht="15.95" customHeight="1" x14ac:dyDescent="0.2">
      <c r="A16" s="7">
        <v>11</v>
      </c>
      <c r="B16" s="8" t="s">
        <v>29</v>
      </c>
      <c r="C16" s="13">
        <f>SUM(D16:P16)</f>
        <v>1211874</v>
      </c>
      <c r="D16" s="13">
        <v>112553</v>
      </c>
      <c r="E16" s="13">
        <v>80004</v>
      </c>
      <c r="F16" s="13">
        <v>0</v>
      </c>
      <c r="G16" s="13">
        <v>7742</v>
      </c>
      <c r="H16" s="13">
        <v>168973</v>
      </c>
      <c r="I16" s="13">
        <v>0</v>
      </c>
      <c r="J16" s="13">
        <v>68304</v>
      </c>
      <c r="K16" s="13">
        <v>25631</v>
      </c>
      <c r="L16" s="13">
        <v>6145</v>
      </c>
      <c r="M16" s="13">
        <v>536825</v>
      </c>
      <c r="N16" s="13">
        <v>43063</v>
      </c>
      <c r="O16" s="13">
        <v>68224</v>
      </c>
      <c r="P16" s="13">
        <v>94410</v>
      </c>
    </row>
    <row r="17" spans="1:16" s="1" customFormat="1" ht="26.25" customHeight="1" x14ac:dyDescent="0.2">
      <c r="A17" s="7">
        <v>12</v>
      </c>
      <c r="B17" s="19" t="s">
        <v>30</v>
      </c>
      <c r="C17" s="13">
        <f>SUM(D17:P17)</f>
        <v>0</v>
      </c>
      <c r="D17" s="13"/>
      <c r="E17" s="13"/>
      <c r="F17" s="13"/>
      <c r="G17" s="13"/>
      <c r="H17" s="13"/>
      <c r="I17" s="13"/>
      <c r="J17" s="13"/>
      <c r="K17" s="13"/>
      <c r="L17" s="13"/>
      <c r="M17" s="13"/>
      <c r="N17" s="13"/>
      <c r="O17" s="13"/>
      <c r="P17" s="13"/>
    </row>
    <row r="18" spans="1:16" s="1" customFormat="1" ht="15.95" customHeight="1" x14ac:dyDescent="0.2">
      <c r="A18" s="7">
        <v>13</v>
      </c>
      <c r="B18" s="20" t="s">
        <v>31</v>
      </c>
      <c r="C18" s="21">
        <f>SUM(D18:P18)</f>
        <v>1308358</v>
      </c>
      <c r="D18" s="21">
        <f>SUM(D15:D17)</f>
        <v>121943</v>
      </c>
      <c r="E18" s="21">
        <f>SUM(E15:E17)</f>
        <v>88565</v>
      </c>
      <c r="F18" s="21">
        <f>SUM(F15:F17)</f>
        <v>0</v>
      </c>
      <c r="G18" s="21">
        <f>SUM(G15:G17)</f>
        <v>15021</v>
      </c>
      <c r="H18" s="21">
        <f>SUM(H15:H17)</f>
        <v>178589</v>
      </c>
      <c r="I18" s="21">
        <f t="shared" ref="I18:P18" si="2">SUM(I15:I17)</f>
        <v>0</v>
      </c>
      <c r="J18" s="21">
        <f t="shared" si="2"/>
        <v>77923</v>
      </c>
      <c r="K18" s="21">
        <f t="shared" si="2"/>
        <v>33659</v>
      </c>
      <c r="L18" s="21">
        <f t="shared" si="2"/>
        <v>12104</v>
      </c>
      <c r="M18" s="21">
        <f t="shared" si="2"/>
        <v>550655</v>
      </c>
      <c r="N18" s="21">
        <f t="shared" si="2"/>
        <v>50940</v>
      </c>
      <c r="O18" s="21">
        <f t="shared" si="2"/>
        <v>76807</v>
      </c>
      <c r="P18" s="21">
        <f t="shared" si="2"/>
        <v>102152</v>
      </c>
    </row>
    <row r="19" spans="1:16" s="1" customFormat="1" ht="15.95" customHeight="1" x14ac:dyDescent="0.2">
      <c r="A19" s="7">
        <v>14</v>
      </c>
      <c r="B19" s="78" t="s">
        <v>32</v>
      </c>
      <c r="C19" s="78"/>
      <c r="D19" s="78"/>
      <c r="E19" s="78"/>
      <c r="F19" s="78"/>
      <c r="G19" s="78"/>
      <c r="H19" s="78"/>
    </row>
    <row r="20" spans="1:16" s="1" customFormat="1" ht="15.95" customHeight="1" x14ac:dyDescent="0.2">
      <c r="A20" s="7">
        <v>15</v>
      </c>
      <c r="B20" s="8" t="s">
        <v>33</v>
      </c>
      <c r="C20" s="13">
        <f t="shared" ref="C20:C29" si="3">SUM(D20:P20)</f>
        <v>5777789</v>
      </c>
      <c r="D20" s="13">
        <v>0</v>
      </c>
      <c r="E20" s="22">
        <v>592284</v>
      </c>
      <c r="F20" s="23"/>
      <c r="G20" s="23">
        <v>59830</v>
      </c>
      <c r="H20" s="23">
        <v>512756</v>
      </c>
      <c r="I20" s="23"/>
      <c r="J20" s="23">
        <v>296001</v>
      </c>
      <c r="K20" s="23">
        <v>0</v>
      </c>
      <c r="L20" s="23">
        <v>0</v>
      </c>
      <c r="M20" s="24">
        <v>3883859</v>
      </c>
      <c r="N20" s="24">
        <v>8985</v>
      </c>
      <c r="O20" s="24">
        <v>120645</v>
      </c>
      <c r="P20" s="24">
        <v>303429</v>
      </c>
    </row>
    <row r="21" spans="1:16" s="1" customFormat="1" ht="15.95" customHeight="1" x14ac:dyDescent="0.2">
      <c r="A21" s="7">
        <v>16</v>
      </c>
      <c r="B21" s="8" t="s">
        <v>34</v>
      </c>
      <c r="C21" s="13">
        <f t="shared" si="3"/>
        <v>16648284</v>
      </c>
      <c r="D21" s="13">
        <v>611704</v>
      </c>
      <c r="E21" s="22">
        <v>1205734</v>
      </c>
      <c r="F21" s="23"/>
      <c r="G21" s="23">
        <v>59759</v>
      </c>
      <c r="H21" s="23">
        <v>3313117</v>
      </c>
      <c r="I21" s="23"/>
      <c r="J21" s="23">
        <v>578389</v>
      </c>
      <c r="K21" s="23">
        <v>458544</v>
      </c>
      <c r="L21" s="23">
        <v>119017</v>
      </c>
      <c r="M21" s="24">
        <v>4091454</v>
      </c>
      <c r="N21" s="24">
        <v>503043</v>
      </c>
      <c r="O21" s="24">
        <v>2359278</v>
      </c>
      <c r="P21" s="24">
        <v>3348245</v>
      </c>
    </row>
    <row r="22" spans="1:16" s="1" customFormat="1" ht="15.95" customHeight="1" x14ac:dyDescent="0.2">
      <c r="A22" s="7">
        <v>17</v>
      </c>
      <c r="B22" s="8" t="s">
        <v>35</v>
      </c>
      <c r="C22" s="13">
        <f>SUM(D22:P22)</f>
        <v>8390106</v>
      </c>
      <c r="D22" s="13">
        <v>1931817</v>
      </c>
      <c r="E22" s="22">
        <v>260116</v>
      </c>
      <c r="F22" s="23"/>
      <c r="G22" s="23">
        <v>29592</v>
      </c>
      <c r="H22" s="23">
        <v>892170</v>
      </c>
      <c r="I22" s="23"/>
      <c r="J22" s="23">
        <v>508494</v>
      </c>
      <c r="K22" s="23">
        <v>37406</v>
      </c>
      <c r="L22" s="23">
        <v>81804</v>
      </c>
      <c r="M22" s="24">
        <v>2663206</v>
      </c>
      <c r="N22" s="24">
        <v>255984</v>
      </c>
      <c r="O22" s="24">
        <v>1189371</v>
      </c>
      <c r="P22" s="24">
        <v>540146</v>
      </c>
    </row>
    <row r="23" spans="1:16" s="1" customFormat="1" ht="15.95" customHeight="1" x14ac:dyDescent="0.2">
      <c r="A23" s="7">
        <v>18</v>
      </c>
      <c r="B23" s="8" t="s">
        <v>36</v>
      </c>
      <c r="C23" s="13">
        <f t="shared" si="3"/>
        <v>3097877</v>
      </c>
      <c r="D23" s="13">
        <v>446728</v>
      </c>
      <c r="E23" s="22">
        <v>99570</v>
      </c>
      <c r="F23" s="25"/>
      <c r="G23" s="25">
        <v>24370</v>
      </c>
      <c r="H23" s="25">
        <v>188119</v>
      </c>
      <c r="I23" s="25"/>
      <c r="J23" s="25">
        <v>252912</v>
      </c>
      <c r="K23" s="25">
        <v>0</v>
      </c>
      <c r="L23" s="25">
        <v>60642</v>
      </c>
      <c r="M23" s="26">
        <v>1832222</v>
      </c>
      <c r="N23" s="26">
        <v>93466</v>
      </c>
      <c r="O23" s="26">
        <v>0</v>
      </c>
      <c r="P23" s="26">
        <v>99848</v>
      </c>
    </row>
    <row r="24" spans="1:16" s="1" customFormat="1" ht="15.95" customHeight="1" x14ac:dyDescent="0.2">
      <c r="A24" s="7">
        <v>19</v>
      </c>
      <c r="B24" s="8" t="s">
        <v>37</v>
      </c>
      <c r="C24" s="13">
        <f t="shared" si="3"/>
        <v>5120124</v>
      </c>
      <c r="D24" s="13">
        <v>584974</v>
      </c>
      <c r="E24" s="22">
        <v>344342</v>
      </c>
      <c r="F24" s="25"/>
      <c r="G24" s="25">
        <v>31912</v>
      </c>
      <c r="H24" s="25">
        <v>308782</v>
      </c>
      <c r="I24" s="25"/>
      <c r="J24" s="25">
        <v>334521</v>
      </c>
      <c r="K24" s="25">
        <v>165908</v>
      </c>
      <c r="L24" s="25">
        <v>79409</v>
      </c>
      <c r="M24" s="25">
        <v>2399240</v>
      </c>
      <c r="N24" s="26">
        <v>133512</v>
      </c>
      <c r="O24" s="26">
        <v>428972</v>
      </c>
      <c r="P24" s="25">
        <v>308552</v>
      </c>
    </row>
    <row r="25" spans="1:16" s="1" customFormat="1" ht="15.95" customHeight="1" x14ac:dyDescent="0.2">
      <c r="A25" s="7">
        <v>20</v>
      </c>
      <c r="B25" s="8" t="s">
        <v>38</v>
      </c>
      <c r="C25" s="13">
        <f t="shared" si="3"/>
        <v>522595</v>
      </c>
      <c r="D25" s="13">
        <v>64286</v>
      </c>
      <c r="E25" s="22">
        <v>15747</v>
      </c>
      <c r="F25" s="23"/>
      <c r="G25" s="23">
        <v>3659</v>
      </c>
      <c r="H25" s="23">
        <v>67109</v>
      </c>
      <c r="I25" s="23"/>
      <c r="J25" s="23">
        <v>34688</v>
      </c>
      <c r="K25" s="23">
        <v>3198</v>
      </c>
      <c r="L25" s="23">
        <v>10151</v>
      </c>
      <c r="M25" s="24">
        <v>284432</v>
      </c>
      <c r="N25" s="24">
        <v>23401</v>
      </c>
      <c r="O25" s="24">
        <v>0</v>
      </c>
      <c r="P25" s="24">
        <v>15924</v>
      </c>
    </row>
    <row r="26" spans="1:16" s="1" customFormat="1" ht="15.95" customHeight="1" x14ac:dyDescent="0.2">
      <c r="A26" s="7">
        <v>21</v>
      </c>
      <c r="B26" s="8" t="s">
        <v>39</v>
      </c>
      <c r="C26" s="13">
        <f t="shared" si="3"/>
        <v>717263</v>
      </c>
      <c r="D26" s="13">
        <v>71053</v>
      </c>
      <c r="E26" s="22">
        <v>49073</v>
      </c>
      <c r="F26" s="23"/>
      <c r="G26" s="23">
        <v>4045</v>
      </c>
      <c r="H26" s="23">
        <v>94480</v>
      </c>
      <c r="I26" s="23"/>
      <c r="J26" s="23">
        <v>38757</v>
      </c>
      <c r="K26" s="23">
        <v>3536</v>
      </c>
      <c r="L26" s="23">
        <v>11220</v>
      </c>
      <c r="M26" s="24">
        <v>314372</v>
      </c>
      <c r="N26" s="24">
        <v>28402</v>
      </c>
      <c r="O26" s="24">
        <v>59007</v>
      </c>
      <c r="P26" s="24">
        <v>43318</v>
      </c>
    </row>
    <row r="27" spans="1:16" s="1" customFormat="1" ht="15.95" customHeight="1" x14ac:dyDescent="0.2">
      <c r="A27" s="7">
        <v>22</v>
      </c>
      <c r="B27" s="8" t="s">
        <v>40</v>
      </c>
      <c r="C27" s="13">
        <f t="shared" si="3"/>
        <v>36531</v>
      </c>
      <c r="D27" s="13">
        <v>5087</v>
      </c>
      <c r="E27" s="22">
        <v>1054</v>
      </c>
      <c r="F27" s="23"/>
      <c r="G27" s="23">
        <v>235</v>
      </c>
      <c r="H27" s="23">
        <v>9445</v>
      </c>
      <c r="I27" s="23"/>
      <c r="J27" s="23">
        <v>2756</v>
      </c>
      <c r="K27" s="23">
        <v>0</v>
      </c>
      <c r="L27" s="23">
        <v>1299</v>
      </c>
      <c r="M27" s="24">
        <v>14574</v>
      </c>
      <c r="N27" s="24">
        <v>1852</v>
      </c>
      <c r="O27" s="24">
        <v>0</v>
      </c>
      <c r="P27" s="24">
        <v>229</v>
      </c>
    </row>
    <row r="28" spans="1:16" s="1" customFormat="1" ht="15.95" customHeight="1" x14ac:dyDescent="0.2">
      <c r="A28" s="7">
        <v>23</v>
      </c>
      <c r="B28" s="8" t="s">
        <v>41</v>
      </c>
      <c r="C28" s="13">
        <f t="shared" si="3"/>
        <v>196614</v>
      </c>
      <c r="D28" s="13">
        <v>21687</v>
      </c>
      <c r="E28" s="22">
        <v>9790</v>
      </c>
      <c r="F28" s="24"/>
      <c r="G28" s="24">
        <v>1001</v>
      </c>
      <c r="H28" s="24">
        <v>40266</v>
      </c>
      <c r="I28" s="24"/>
      <c r="J28" s="24">
        <v>11750</v>
      </c>
      <c r="K28" s="24">
        <v>8789</v>
      </c>
      <c r="L28" s="24">
        <v>5539</v>
      </c>
      <c r="M28" s="24">
        <v>62131</v>
      </c>
      <c r="N28" s="24">
        <v>11103</v>
      </c>
      <c r="O28" s="24">
        <v>15026</v>
      </c>
      <c r="P28" s="24">
        <v>9532</v>
      </c>
    </row>
    <row r="29" spans="1:16" s="1" customFormat="1" ht="15.95" customHeight="1" x14ac:dyDescent="0.2">
      <c r="A29" s="7">
        <v>24</v>
      </c>
      <c r="B29" s="8" t="s">
        <v>42</v>
      </c>
      <c r="C29" s="13">
        <f t="shared" si="3"/>
        <v>8358079</v>
      </c>
      <c r="D29" s="13">
        <v>1225284</v>
      </c>
      <c r="E29" s="22">
        <v>237895</v>
      </c>
      <c r="F29" s="24"/>
      <c r="G29" s="24">
        <v>46941</v>
      </c>
      <c r="H29" s="13">
        <v>779652</v>
      </c>
      <c r="I29" s="13"/>
      <c r="J29" s="13">
        <v>690232</v>
      </c>
      <c r="K29" s="13">
        <v>6533</v>
      </c>
      <c r="L29" s="13">
        <v>182301</v>
      </c>
      <c r="M29" s="13">
        <v>4522292</v>
      </c>
      <c r="N29" s="13">
        <v>341674</v>
      </c>
      <c r="O29" s="13">
        <v>0</v>
      </c>
      <c r="P29" s="13">
        <v>325275</v>
      </c>
    </row>
    <row r="30" spans="1:16" s="1" customFormat="1" ht="15.95" customHeight="1" x14ac:dyDescent="0.2">
      <c r="A30" s="7">
        <v>25</v>
      </c>
      <c r="B30" s="20" t="s">
        <v>43</v>
      </c>
      <c r="C30" s="21">
        <f>SUM(D30:P30)</f>
        <v>48865262</v>
      </c>
      <c r="D30" s="21">
        <f t="shared" ref="D30:J30" si="4">SUM(D20:D29)</f>
        <v>4962620</v>
      </c>
      <c r="E30" s="27">
        <f t="shared" si="4"/>
        <v>2815605</v>
      </c>
      <c r="F30" s="21">
        <f t="shared" si="4"/>
        <v>0</v>
      </c>
      <c r="G30" s="21">
        <f t="shared" si="4"/>
        <v>261344</v>
      </c>
      <c r="H30" s="21">
        <f t="shared" si="4"/>
        <v>6205896</v>
      </c>
      <c r="I30" s="21">
        <f t="shared" si="4"/>
        <v>0</v>
      </c>
      <c r="J30" s="21">
        <f t="shared" si="4"/>
        <v>2748500</v>
      </c>
      <c r="K30" s="21">
        <f t="shared" ref="K30:P30" si="5">SUM(K20:K29)</f>
        <v>683914</v>
      </c>
      <c r="L30" s="21">
        <f t="shared" si="5"/>
        <v>551382</v>
      </c>
      <c r="M30" s="21">
        <f t="shared" si="5"/>
        <v>20067782</v>
      </c>
      <c r="N30" s="21">
        <f t="shared" si="5"/>
        <v>1401422</v>
      </c>
      <c r="O30" s="21">
        <f t="shared" si="5"/>
        <v>4172299</v>
      </c>
      <c r="P30" s="21">
        <f t="shared" si="5"/>
        <v>4994498</v>
      </c>
    </row>
    <row r="31" spans="1:16" s="1" customFormat="1" ht="15.95" customHeight="1" thickBot="1" x14ac:dyDescent="0.25">
      <c r="A31" s="7">
        <v>26</v>
      </c>
      <c r="B31" s="28" t="s">
        <v>44</v>
      </c>
      <c r="C31" s="29">
        <f>SUM(D31:P31)</f>
        <v>50173620</v>
      </c>
      <c r="D31" s="29">
        <f>D18+D30</f>
        <v>5084563</v>
      </c>
      <c r="E31" s="29">
        <f>E18+E30</f>
        <v>2904170</v>
      </c>
      <c r="F31" s="29">
        <f>F18+F30</f>
        <v>0</v>
      </c>
      <c r="G31" s="29">
        <f>G18+G30</f>
        <v>276365</v>
      </c>
      <c r="H31" s="29">
        <f>H18+H30</f>
        <v>6384485</v>
      </c>
      <c r="I31" s="29">
        <f t="shared" ref="I31:P31" si="6">I18+I30</f>
        <v>0</v>
      </c>
      <c r="J31" s="29">
        <f t="shared" si="6"/>
        <v>2826423</v>
      </c>
      <c r="K31" s="29">
        <f t="shared" si="6"/>
        <v>717573</v>
      </c>
      <c r="L31" s="29">
        <f t="shared" si="6"/>
        <v>563486</v>
      </c>
      <c r="M31" s="29">
        <f t="shared" si="6"/>
        <v>20618437</v>
      </c>
      <c r="N31" s="29">
        <f t="shared" si="6"/>
        <v>1452362</v>
      </c>
      <c r="O31" s="29">
        <f t="shared" si="6"/>
        <v>4249106</v>
      </c>
      <c r="P31" s="29">
        <f t="shared" si="6"/>
        <v>5096650</v>
      </c>
    </row>
    <row r="32" spans="1:16" s="1" customFormat="1" ht="19.5" customHeight="1" thickTop="1" x14ac:dyDescent="0.2">
      <c r="A32" s="7">
        <v>27</v>
      </c>
      <c r="B32" s="30" t="s">
        <v>45</v>
      </c>
      <c r="C32" s="31">
        <f>SUM(D32:P32)</f>
        <v>142708348</v>
      </c>
      <c r="D32" s="31">
        <f>D12-D31</f>
        <v>12362385</v>
      </c>
      <c r="E32" s="31">
        <f>E12-E31</f>
        <v>10317192</v>
      </c>
      <c r="F32" s="32">
        <f>F12-F31</f>
        <v>0</v>
      </c>
      <c r="G32" s="31">
        <f>G12-G31</f>
        <v>1077739</v>
      </c>
      <c r="H32" s="31">
        <f>H12-H31</f>
        <v>19212684</v>
      </c>
      <c r="I32" s="31">
        <f t="shared" ref="I32:P32" si="7">I12-I31</f>
        <v>0</v>
      </c>
      <c r="J32" s="31">
        <f>J12-J31</f>
        <v>8608821</v>
      </c>
      <c r="K32" s="31">
        <f>K12-K31</f>
        <v>3024923</v>
      </c>
      <c r="L32" s="31">
        <f t="shared" si="7"/>
        <v>1100362</v>
      </c>
      <c r="M32" s="31">
        <f t="shared" si="7"/>
        <v>66212632</v>
      </c>
      <c r="N32" s="31">
        <f t="shared" si="7"/>
        <v>5761608</v>
      </c>
      <c r="O32" s="31">
        <f t="shared" si="7"/>
        <v>6160566</v>
      </c>
      <c r="P32" s="31">
        <f t="shared" si="7"/>
        <v>8869436</v>
      </c>
    </row>
    <row r="33" spans="1:16" s="1" customFormat="1" ht="30" customHeight="1" x14ac:dyDescent="0.2">
      <c r="A33" s="7">
        <v>28</v>
      </c>
      <c r="B33" s="79" t="s">
        <v>46</v>
      </c>
      <c r="C33" s="80"/>
      <c r="D33" s="80"/>
      <c r="E33" s="80"/>
      <c r="F33" s="80"/>
      <c r="G33" s="80"/>
      <c r="H33" s="80"/>
    </row>
    <row r="34" spans="1:16" s="1" customFormat="1" ht="18" customHeight="1" x14ac:dyDescent="0.2">
      <c r="A34" s="7">
        <v>29</v>
      </c>
      <c r="B34" s="19" t="s">
        <v>47</v>
      </c>
      <c r="C34" s="33">
        <f>SUM(D34:P34)</f>
        <v>77670706</v>
      </c>
      <c r="D34" s="33">
        <v>2065187</v>
      </c>
      <c r="E34" s="33">
        <v>7728933</v>
      </c>
      <c r="F34" s="33">
        <v>0</v>
      </c>
      <c r="G34" s="33">
        <v>12160</v>
      </c>
      <c r="H34" s="33">
        <v>12239339</v>
      </c>
      <c r="I34" s="33">
        <v>0</v>
      </c>
      <c r="J34" s="33">
        <v>1666825</v>
      </c>
      <c r="K34" s="33">
        <v>498669</v>
      </c>
      <c r="L34" s="33">
        <v>31447</v>
      </c>
      <c r="M34" s="33">
        <v>47292817</v>
      </c>
      <c r="N34" s="33">
        <v>1289695</v>
      </c>
      <c r="O34" s="33">
        <v>1855189</v>
      </c>
      <c r="P34" s="33">
        <v>2990445</v>
      </c>
    </row>
    <row r="35" spans="1:16" s="1" customFormat="1" ht="15.95" customHeight="1" x14ac:dyDescent="0.2">
      <c r="A35" s="7">
        <v>30</v>
      </c>
      <c r="B35" s="19" t="s">
        <v>48</v>
      </c>
      <c r="C35" s="33">
        <f>SUM(D35:P35)</f>
        <v>1751223</v>
      </c>
      <c r="D35" s="33">
        <v>62500</v>
      </c>
      <c r="E35" s="33">
        <v>79250</v>
      </c>
      <c r="F35" s="33">
        <v>0</v>
      </c>
      <c r="G35" s="33">
        <v>0</v>
      </c>
      <c r="H35" s="33">
        <v>181759</v>
      </c>
      <c r="I35" s="33">
        <v>0</v>
      </c>
      <c r="J35" s="33">
        <v>125000</v>
      </c>
      <c r="K35" s="33">
        <v>125000</v>
      </c>
      <c r="L35" s="33">
        <v>0</v>
      </c>
      <c r="M35" s="33">
        <v>981214</v>
      </c>
      <c r="N35" s="33">
        <v>39182</v>
      </c>
      <c r="O35" s="33">
        <v>148318</v>
      </c>
      <c r="P35" s="33">
        <v>9000</v>
      </c>
    </row>
    <row r="36" spans="1:16" s="1" customFormat="1" ht="18" customHeight="1" x14ac:dyDescent="0.2">
      <c r="A36" s="7">
        <v>31</v>
      </c>
      <c r="B36" s="34" t="s">
        <v>49</v>
      </c>
      <c r="C36" s="35">
        <f>SUM(D36:H36)</f>
        <v>22369128</v>
      </c>
      <c r="D36" s="35">
        <f>SUM(D34:D35)</f>
        <v>2127687</v>
      </c>
      <c r="E36" s="35">
        <f>SUM(E34:E35)</f>
        <v>7808183</v>
      </c>
      <c r="F36" s="35">
        <f>SUM(F34:F35)</f>
        <v>0</v>
      </c>
      <c r="G36" s="35">
        <f>SUM(G34:G35)</f>
        <v>12160</v>
      </c>
      <c r="H36" s="35">
        <f>SUM(H34:H35)</f>
        <v>12421098</v>
      </c>
      <c r="I36" s="35">
        <f t="shared" ref="I36:P36" si="8">SUM(I34:I35)</f>
        <v>0</v>
      </c>
      <c r="J36" s="35">
        <f t="shared" si="8"/>
        <v>1791825</v>
      </c>
      <c r="K36" s="35">
        <f t="shared" si="8"/>
        <v>623669</v>
      </c>
      <c r="L36" s="35">
        <f t="shared" si="8"/>
        <v>31447</v>
      </c>
      <c r="M36" s="35">
        <f t="shared" si="8"/>
        <v>48274031</v>
      </c>
      <c r="N36" s="35">
        <f t="shared" si="8"/>
        <v>1328877</v>
      </c>
      <c r="O36" s="35">
        <f t="shared" si="8"/>
        <v>2003507</v>
      </c>
      <c r="P36" s="35">
        <f t="shared" si="8"/>
        <v>2999445</v>
      </c>
    </row>
    <row r="37" spans="1:16" s="1" customFormat="1" ht="18.75" customHeight="1" x14ac:dyDescent="0.2">
      <c r="A37" s="7">
        <v>32</v>
      </c>
      <c r="B37" s="78" t="s">
        <v>50</v>
      </c>
      <c r="C37" s="78"/>
      <c r="D37" s="78"/>
      <c r="E37" s="78"/>
      <c r="F37" s="78"/>
      <c r="G37" s="78"/>
      <c r="H37" s="78"/>
    </row>
    <row r="38" spans="1:16" s="1" customFormat="1" ht="18" customHeight="1" x14ac:dyDescent="0.2">
      <c r="A38" s="7">
        <v>33</v>
      </c>
      <c r="B38" s="19" t="s">
        <v>47</v>
      </c>
      <c r="C38" s="33">
        <f t="shared" ref="C38:C43" si="9">SUM(D38:P38)</f>
        <v>77670706</v>
      </c>
      <c r="D38" s="33">
        <v>2065187</v>
      </c>
      <c r="E38" s="33">
        <v>7728933</v>
      </c>
      <c r="F38" s="33">
        <v>0</v>
      </c>
      <c r="G38" s="33">
        <v>12160</v>
      </c>
      <c r="H38" s="33">
        <v>12239339</v>
      </c>
      <c r="I38" s="33">
        <v>0</v>
      </c>
      <c r="J38" s="33">
        <v>1666825</v>
      </c>
      <c r="K38" s="33">
        <v>498669</v>
      </c>
      <c r="L38" s="33">
        <v>31447</v>
      </c>
      <c r="M38" s="33">
        <v>47292817</v>
      </c>
      <c r="N38" s="33">
        <v>1289695</v>
      </c>
      <c r="O38" s="33">
        <v>1855189</v>
      </c>
      <c r="P38" s="33">
        <v>2990445</v>
      </c>
    </row>
    <row r="39" spans="1:16" s="1" customFormat="1" ht="17.25" customHeight="1" x14ac:dyDescent="0.2">
      <c r="A39" s="7">
        <v>34</v>
      </c>
      <c r="B39" s="19" t="s">
        <v>51</v>
      </c>
      <c r="C39" s="33">
        <f t="shared" si="9"/>
        <v>1751223</v>
      </c>
      <c r="D39" s="36">
        <v>62500</v>
      </c>
      <c r="E39" s="36">
        <v>79250</v>
      </c>
      <c r="F39" s="36">
        <v>0</v>
      </c>
      <c r="G39" s="36">
        <v>0</v>
      </c>
      <c r="H39" s="36">
        <v>181759</v>
      </c>
      <c r="I39" s="36">
        <v>0</v>
      </c>
      <c r="J39" s="36">
        <v>125000</v>
      </c>
      <c r="K39" s="36">
        <v>125000</v>
      </c>
      <c r="L39" s="36">
        <v>0</v>
      </c>
      <c r="M39" s="36">
        <v>981214</v>
      </c>
      <c r="N39" s="36">
        <v>39182</v>
      </c>
      <c r="O39" s="36">
        <v>148318</v>
      </c>
      <c r="P39" s="36">
        <v>9000</v>
      </c>
    </row>
    <row r="40" spans="1:16" s="1" customFormat="1" ht="17.25" customHeight="1" x14ac:dyDescent="0.2">
      <c r="A40" s="7">
        <v>35</v>
      </c>
      <c r="B40" s="37" t="s">
        <v>52</v>
      </c>
      <c r="C40" s="38">
        <f t="shared" si="9"/>
        <v>0</v>
      </c>
      <c r="D40" s="39">
        <v>0</v>
      </c>
      <c r="E40" s="39">
        <v>0</v>
      </c>
      <c r="F40" s="39">
        <v>0</v>
      </c>
      <c r="G40" s="39">
        <v>0</v>
      </c>
      <c r="H40" s="39">
        <v>0</v>
      </c>
      <c r="I40" s="39">
        <v>0</v>
      </c>
      <c r="J40" s="39">
        <v>0</v>
      </c>
      <c r="K40" s="39">
        <v>0</v>
      </c>
      <c r="L40" s="39">
        <v>0</v>
      </c>
      <c r="M40" s="39"/>
      <c r="N40" s="39">
        <v>0</v>
      </c>
      <c r="O40" s="39">
        <v>0</v>
      </c>
      <c r="P40" s="39">
        <v>0</v>
      </c>
    </row>
    <row r="41" spans="1:16" s="1" customFormat="1" ht="18.75" customHeight="1" thickBot="1" x14ac:dyDescent="0.25">
      <c r="A41" s="7">
        <v>36</v>
      </c>
      <c r="B41" s="40" t="s">
        <v>53</v>
      </c>
      <c r="C41" s="41">
        <f t="shared" si="9"/>
        <v>79421929</v>
      </c>
      <c r="D41" s="41">
        <f>SUM(D38:D40)</f>
        <v>2127687</v>
      </c>
      <c r="E41" s="41">
        <f>SUM(E38:E40)</f>
        <v>7808183</v>
      </c>
      <c r="F41" s="41">
        <f>SUM(F38:F40)</f>
        <v>0</v>
      </c>
      <c r="G41" s="41">
        <f>SUM(G38:G40)</f>
        <v>12160</v>
      </c>
      <c r="H41" s="41">
        <f>SUM(H38:H40)</f>
        <v>12421098</v>
      </c>
      <c r="I41" s="41">
        <f t="shared" ref="I41:P41" si="10">SUM(I38:I40)</f>
        <v>0</v>
      </c>
      <c r="J41" s="41">
        <f t="shared" si="10"/>
        <v>1791825</v>
      </c>
      <c r="K41" s="41">
        <f t="shared" si="10"/>
        <v>623669</v>
      </c>
      <c r="L41" s="41">
        <f t="shared" si="10"/>
        <v>31447</v>
      </c>
      <c r="M41" s="41">
        <f t="shared" si="10"/>
        <v>48274031</v>
      </c>
      <c r="N41" s="41">
        <f t="shared" si="10"/>
        <v>1328877</v>
      </c>
      <c r="O41" s="41">
        <f t="shared" si="10"/>
        <v>2003507</v>
      </c>
      <c r="P41" s="41">
        <f t="shared" si="10"/>
        <v>2999445</v>
      </c>
    </row>
    <row r="42" spans="1:16" s="1" customFormat="1" ht="18.75" customHeight="1" thickTop="1" x14ac:dyDescent="0.2">
      <c r="A42" s="7">
        <v>37</v>
      </c>
      <c r="B42" s="42" t="s">
        <v>54</v>
      </c>
      <c r="C42" s="43">
        <f t="shared" si="9"/>
        <v>0</v>
      </c>
      <c r="D42" s="43">
        <v>0</v>
      </c>
      <c r="E42" s="43">
        <v>0</v>
      </c>
      <c r="F42" s="43">
        <v>0</v>
      </c>
      <c r="G42" s="43">
        <v>0</v>
      </c>
      <c r="H42" s="43">
        <v>0</v>
      </c>
      <c r="I42" s="43">
        <v>0</v>
      </c>
      <c r="J42" s="43">
        <v>0</v>
      </c>
      <c r="K42" s="43">
        <v>0</v>
      </c>
      <c r="L42" s="43">
        <v>0</v>
      </c>
      <c r="M42" s="43">
        <v>0</v>
      </c>
      <c r="N42" s="43">
        <v>0</v>
      </c>
      <c r="O42" s="43">
        <v>0</v>
      </c>
      <c r="P42" s="43">
        <v>0</v>
      </c>
    </row>
    <row r="43" spans="1:16" s="1" customFormat="1" ht="19.5" customHeight="1" x14ac:dyDescent="0.2">
      <c r="A43" s="7">
        <v>38</v>
      </c>
      <c r="B43" s="44" t="s">
        <v>55</v>
      </c>
      <c r="C43" s="45">
        <f t="shared" si="9"/>
        <v>63286419</v>
      </c>
      <c r="D43" s="45">
        <f>D32-D41-D42</f>
        <v>10234698</v>
      </c>
      <c r="E43" s="45">
        <f>E32-E41-E42</f>
        <v>2509009</v>
      </c>
      <c r="F43" s="46">
        <f>F32-F41-F42</f>
        <v>0</v>
      </c>
      <c r="G43" s="45">
        <f>G32-G41-G42</f>
        <v>1065579</v>
      </c>
      <c r="H43" s="45">
        <f>H32-H41-H42</f>
        <v>6791586</v>
      </c>
      <c r="I43" s="45">
        <f t="shared" ref="I43:P43" si="11">I32-I41-I42</f>
        <v>0</v>
      </c>
      <c r="J43" s="45">
        <f t="shared" si="11"/>
        <v>6816996</v>
      </c>
      <c r="K43" s="45">
        <f t="shared" si="11"/>
        <v>2401254</v>
      </c>
      <c r="L43" s="45">
        <f t="shared" si="11"/>
        <v>1068915</v>
      </c>
      <c r="M43" s="45">
        <f t="shared" si="11"/>
        <v>17938601</v>
      </c>
      <c r="N43" s="45">
        <f t="shared" si="11"/>
        <v>4432731</v>
      </c>
      <c r="O43" s="45">
        <f t="shared" si="11"/>
        <v>4157059</v>
      </c>
      <c r="P43" s="45">
        <f t="shared" si="11"/>
        <v>5869991</v>
      </c>
    </row>
    <row r="44" spans="1:16" s="1" customFormat="1" ht="21.75" customHeight="1" x14ac:dyDescent="0.2">
      <c r="A44" s="7">
        <v>39</v>
      </c>
      <c r="B44" s="73" t="s">
        <v>56</v>
      </c>
      <c r="C44" s="73"/>
      <c r="D44" s="73"/>
      <c r="E44" s="73"/>
      <c r="F44" s="73"/>
      <c r="G44" s="73"/>
      <c r="H44" s="73"/>
    </row>
    <row r="45" spans="1:16" s="1" customFormat="1" ht="15.95" customHeight="1" x14ac:dyDescent="0.2">
      <c r="A45" s="7">
        <v>40</v>
      </c>
      <c r="B45" s="47" t="s">
        <v>57</v>
      </c>
      <c r="C45" s="33">
        <f t="shared" ref="C45:C54" si="12">SUM(D45:P45)</f>
        <v>13268401</v>
      </c>
      <c r="D45" s="12">
        <v>484845</v>
      </c>
      <c r="E45" s="12">
        <v>606182</v>
      </c>
      <c r="F45" s="12">
        <v>0</v>
      </c>
      <c r="G45" s="12">
        <v>401648</v>
      </c>
      <c r="H45" s="12">
        <v>1650811</v>
      </c>
      <c r="I45" s="12"/>
      <c r="J45" s="12">
        <v>1302852</v>
      </c>
      <c r="K45" s="12">
        <v>506130</v>
      </c>
      <c r="L45" s="12">
        <v>264061</v>
      </c>
      <c r="M45" s="12">
        <v>5644278</v>
      </c>
      <c r="N45" s="12">
        <v>702504</v>
      </c>
      <c r="O45" s="12">
        <v>411863</v>
      </c>
      <c r="P45" s="12">
        <v>1293227</v>
      </c>
    </row>
    <row r="46" spans="1:16" s="1" customFormat="1" ht="15.95" customHeight="1" x14ac:dyDescent="0.2">
      <c r="A46" s="7">
        <v>41</v>
      </c>
      <c r="B46" s="47" t="s">
        <v>58</v>
      </c>
      <c r="C46" s="33">
        <f t="shared" si="12"/>
        <v>9660249</v>
      </c>
      <c r="D46" s="12">
        <v>2014095</v>
      </c>
      <c r="E46" s="12">
        <v>261946</v>
      </c>
      <c r="F46" s="12">
        <v>0</v>
      </c>
      <c r="G46" s="12">
        <v>191344</v>
      </c>
      <c r="H46" s="12">
        <v>1071733</v>
      </c>
      <c r="I46" s="12"/>
      <c r="J46" s="12">
        <v>1332091</v>
      </c>
      <c r="K46" s="12">
        <v>307543</v>
      </c>
      <c r="L46" s="12">
        <v>173509</v>
      </c>
      <c r="M46" s="12">
        <v>3124697</v>
      </c>
      <c r="N46" s="12">
        <v>1183291</v>
      </c>
      <c r="O46" s="12">
        <v>0</v>
      </c>
      <c r="P46" s="12">
        <v>0</v>
      </c>
    </row>
    <row r="47" spans="1:16" s="1" customFormat="1" ht="15.95" customHeight="1" x14ac:dyDescent="0.2">
      <c r="A47" s="7">
        <v>42</v>
      </c>
      <c r="B47" s="47" t="s">
        <v>59</v>
      </c>
      <c r="C47" s="33">
        <f t="shared" si="12"/>
        <v>10853532</v>
      </c>
      <c r="D47" s="36">
        <v>3423206</v>
      </c>
      <c r="E47" s="12">
        <v>233254</v>
      </c>
      <c r="F47" s="12">
        <v>0</v>
      </c>
      <c r="G47" s="12">
        <v>97084</v>
      </c>
      <c r="H47" s="12">
        <v>1200940</v>
      </c>
      <c r="I47" s="12"/>
      <c r="J47" s="12">
        <v>1153458</v>
      </c>
      <c r="K47" s="12">
        <v>265611</v>
      </c>
      <c r="L47" s="12">
        <v>119292</v>
      </c>
      <c r="M47" s="12">
        <v>2024525</v>
      </c>
      <c r="N47" s="12">
        <v>724644</v>
      </c>
      <c r="O47" s="12">
        <v>1013589</v>
      </c>
      <c r="P47" s="12">
        <v>597929</v>
      </c>
    </row>
    <row r="48" spans="1:16" s="1" customFormat="1" ht="15.95" customHeight="1" x14ac:dyDescent="0.2">
      <c r="A48" s="7">
        <v>43</v>
      </c>
      <c r="B48" s="47" t="s">
        <v>60</v>
      </c>
      <c r="C48" s="33">
        <f t="shared" si="12"/>
        <v>11376637</v>
      </c>
      <c r="D48" s="12">
        <v>1836058</v>
      </c>
      <c r="E48" s="12">
        <v>318620</v>
      </c>
      <c r="F48" s="12">
        <v>0</v>
      </c>
      <c r="G48" s="12">
        <v>184716</v>
      </c>
      <c r="H48" s="12">
        <v>858915</v>
      </c>
      <c r="I48" s="12"/>
      <c r="J48" s="12">
        <v>1316367</v>
      </c>
      <c r="K48" s="12">
        <v>502146</v>
      </c>
      <c r="L48" s="12">
        <v>204745</v>
      </c>
      <c r="M48" s="12">
        <v>3214740</v>
      </c>
      <c r="N48" s="12">
        <v>660769</v>
      </c>
      <c r="O48" s="12">
        <v>867966</v>
      </c>
      <c r="P48" s="12">
        <v>1411595</v>
      </c>
    </row>
    <row r="49" spans="1:16" s="1" customFormat="1" ht="15.95" customHeight="1" x14ac:dyDescent="0.2">
      <c r="A49" s="7">
        <v>44</v>
      </c>
      <c r="B49" s="47" t="s">
        <v>61</v>
      </c>
      <c r="C49" s="33">
        <f t="shared" si="12"/>
        <v>1854110</v>
      </c>
      <c r="D49" s="12">
        <v>240789</v>
      </c>
      <c r="E49" s="12">
        <v>61475</v>
      </c>
      <c r="F49" s="12">
        <v>0</v>
      </c>
      <c r="G49" s="12">
        <v>25284</v>
      </c>
      <c r="H49" s="12">
        <v>279312</v>
      </c>
      <c r="I49" s="12"/>
      <c r="J49" s="12">
        <v>164549</v>
      </c>
      <c r="K49" s="12">
        <v>75262</v>
      </c>
      <c r="L49" s="12">
        <v>31167</v>
      </c>
      <c r="M49" s="12">
        <v>454925</v>
      </c>
      <c r="N49" s="12">
        <v>150805</v>
      </c>
      <c r="O49" s="12">
        <v>165885</v>
      </c>
      <c r="P49" s="12">
        <v>204657</v>
      </c>
    </row>
    <row r="50" spans="1:16" s="1" customFormat="1" ht="15.95" customHeight="1" x14ac:dyDescent="0.2">
      <c r="A50" s="7">
        <v>45</v>
      </c>
      <c r="B50" s="19" t="s">
        <v>62</v>
      </c>
      <c r="C50" s="33">
        <f t="shared" si="12"/>
        <v>442726</v>
      </c>
      <c r="D50" s="12">
        <v>47635</v>
      </c>
      <c r="E50" s="12">
        <v>10285</v>
      </c>
      <c r="F50" s="12">
        <v>0</v>
      </c>
      <c r="G50" s="12">
        <v>4054</v>
      </c>
      <c r="H50" s="12">
        <v>100830</v>
      </c>
      <c r="I50" s="12"/>
      <c r="J50" s="12">
        <v>32723</v>
      </c>
      <c r="K50" s="12">
        <v>26379</v>
      </c>
      <c r="L50" s="12">
        <v>10034</v>
      </c>
      <c r="M50" s="12">
        <v>58275</v>
      </c>
      <c r="N50" s="12">
        <v>27756</v>
      </c>
      <c r="O50" s="12">
        <v>30583</v>
      </c>
      <c r="P50" s="12">
        <v>94172</v>
      </c>
    </row>
    <row r="51" spans="1:16" s="1" customFormat="1" ht="16.5" customHeight="1" x14ac:dyDescent="0.2">
      <c r="A51" s="7">
        <v>46</v>
      </c>
      <c r="B51" s="48" t="s">
        <v>63</v>
      </c>
      <c r="C51" s="33">
        <f t="shared" si="12"/>
        <v>15289497</v>
      </c>
      <c r="D51" s="12">
        <v>2188070</v>
      </c>
      <c r="E51" s="12">
        <v>475980</v>
      </c>
      <c r="F51" s="12">
        <v>0</v>
      </c>
      <c r="G51" s="12">
        <v>161449</v>
      </c>
      <c r="H51" s="12">
        <v>1629045</v>
      </c>
      <c r="I51" s="12"/>
      <c r="J51" s="12">
        <v>1514956</v>
      </c>
      <c r="K51" s="12">
        <v>718183</v>
      </c>
      <c r="L51" s="12">
        <v>266107</v>
      </c>
      <c r="M51" s="12">
        <v>3417161</v>
      </c>
      <c r="N51" s="12">
        <v>982962</v>
      </c>
      <c r="O51" s="12">
        <v>1667173</v>
      </c>
      <c r="P51" s="12">
        <v>2268411</v>
      </c>
    </row>
    <row r="52" spans="1:16" s="1" customFormat="1" ht="15.95" customHeight="1" x14ac:dyDescent="0.2">
      <c r="A52" s="7">
        <v>47</v>
      </c>
      <c r="B52" s="49" t="s">
        <v>64</v>
      </c>
      <c r="C52" s="33">
        <f t="shared" si="12"/>
        <v>0</v>
      </c>
      <c r="D52" s="13"/>
      <c r="E52" s="13"/>
      <c r="F52" s="13"/>
      <c r="G52" s="13"/>
      <c r="H52" s="13"/>
      <c r="I52" s="13"/>
      <c r="J52" s="13"/>
      <c r="K52" s="13"/>
      <c r="L52" s="13"/>
      <c r="M52" s="13"/>
      <c r="N52" s="13"/>
      <c r="O52" s="13"/>
      <c r="P52" s="13"/>
    </row>
    <row r="53" spans="1:16" s="1" customFormat="1" ht="15.95" customHeight="1" x14ac:dyDescent="0.2">
      <c r="A53" s="7">
        <v>48</v>
      </c>
      <c r="B53" s="49" t="s">
        <v>65</v>
      </c>
      <c r="C53" s="33">
        <f t="shared" si="12"/>
        <v>0</v>
      </c>
      <c r="D53" s="13"/>
      <c r="E53" s="13"/>
      <c r="F53" s="13"/>
      <c r="G53" s="13"/>
      <c r="H53" s="13"/>
      <c r="I53" s="13"/>
      <c r="J53" s="13"/>
      <c r="K53" s="13"/>
      <c r="L53" s="13"/>
      <c r="M53" s="13"/>
      <c r="N53" s="13"/>
      <c r="O53" s="13"/>
      <c r="P53" s="13"/>
    </row>
    <row r="54" spans="1:16" s="1" customFormat="1" ht="15.95" customHeight="1" x14ac:dyDescent="0.2">
      <c r="A54" s="7">
        <v>49</v>
      </c>
      <c r="B54" s="49" t="s">
        <v>66</v>
      </c>
      <c r="C54" s="33">
        <f t="shared" si="12"/>
        <v>0</v>
      </c>
      <c r="D54" s="13"/>
      <c r="E54" s="13"/>
      <c r="F54" s="13"/>
      <c r="G54" s="13"/>
      <c r="H54" s="13"/>
      <c r="I54" s="13"/>
      <c r="J54" s="13"/>
      <c r="K54" s="13"/>
      <c r="L54" s="13"/>
      <c r="M54" s="13"/>
      <c r="N54" s="13"/>
      <c r="O54" s="13"/>
      <c r="P54" s="13"/>
    </row>
    <row r="55" spans="1:16" s="1" customFormat="1" ht="30.75" customHeight="1" thickBot="1" x14ac:dyDescent="0.25">
      <c r="A55" s="7">
        <v>50</v>
      </c>
      <c r="B55" s="50" t="s">
        <v>67</v>
      </c>
      <c r="C55" s="51">
        <f>SUM(D55:P55)</f>
        <v>62745152</v>
      </c>
      <c r="D55" s="51">
        <f>SUM(D45:D51)</f>
        <v>10234698</v>
      </c>
      <c r="E55" s="51">
        <f>SUM(E45:E51)</f>
        <v>1967742</v>
      </c>
      <c r="F55" s="51">
        <f>SUM(F45:F51)</f>
        <v>0</v>
      </c>
      <c r="G55" s="51">
        <f>SUM(G45:G51)</f>
        <v>1065579</v>
      </c>
      <c r="H55" s="51">
        <f>SUM(H45:H51)</f>
        <v>6791586</v>
      </c>
      <c r="I55" s="51">
        <f t="shared" ref="I55:P55" si="13">SUM(I45:I51)</f>
        <v>0</v>
      </c>
      <c r="J55" s="51">
        <f t="shared" si="13"/>
        <v>6816996</v>
      </c>
      <c r="K55" s="51">
        <f t="shared" si="13"/>
        <v>2401254</v>
      </c>
      <c r="L55" s="51">
        <f t="shared" si="13"/>
        <v>1068915</v>
      </c>
      <c r="M55" s="51">
        <f t="shared" si="13"/>
        <v>17938601</v>
      </c>
      <c r="N55" s="51">
        <f t="shared" si="13"/>
        <v>4432731</v>
      </c>
      <c r="O55" s="51">
        <f t="shared" si="13"/>
        <v>4157059</v>
      </c>
      <c r="P55" s="51">
        <f t="shared" si="13"/>
        <v>5869991</v>
      </c>
    </row>
    <row r="56" spans="1:16" s="1" customFormat="1" ht="15.95" customHeight="1" thickTop="1" x14ac:dyDescent="0.2">
      <c r="A56" s="7">
        <v>51</v>
      </c>
      <c r="B56" s="52" t="s">
        <v>68</v>
      </c>
      <c r="C56" s="53">
        <f>SUM(D56:P56)</f>
        <v>28962970</v>
      </c>
      <c r="D56" s="53">
        <f>SUM(D48:D51)</f>
        <v>4312552</v>
      </c>
      <c r="E56" s="53">
        <f>SUM(E48:E51)</f>
        <v>866360</v>
      </c>
      <c r="F56" s="53">
        <f>SUM(F48:F51)</f>
        <v>0</v>
      </c>
      <c r="G56" s="53">
        <f>SUM(G48:G51)</f>
        <v>375503</v>
      </c>
      <c r="H56" s="53">
        <f>SUM(H48:H51)</f>
        <v>2868102</v>
      </c>
      <c r="I56" s="53">
        <f t="shared" ref="I56:P56" si="14">SUM(I48:I51)</f>
        <v>0</v>
      </c>
      <c r="J56" s="53">
        <f t="shared" si="14"/>
        <v>3028595</v>
      </c>
      <c r="K56" s="53">
        <f t="shared" si="14"/>
        <v>1321970</v>
      </c>
      <c r="L56" s="53">
        <f t="shared" si="14"/>
        <v>512053</v>
      </c>
      <c r="M56" s="53">
        <f t="shared" si="14"/>
        <v>7145101</v>
      </c>
      <c r="N56" s="53">
        <f t="shared" si="14"/>
        <v>1822292</v>
      </c>
      <c r="O56" s="53">
        <f t="shared" si="14"/>
        <v>2731607</v>
      </c>
      <c r="P56" s="53">
        <f t="shared" si="14"/>
        <v>3978835</v>
      </c>
    </row>
    <row r="57" spans="1:16" s="1" customFormat="1" ht="15.95" customHeight="1" x14ac:dyDescent="0.2">
      <c r="A57" s="7">
        <v>52</v>
      </c>
      <c r="B57" s="52" t="s">
        <v>69</v>
      </c>
      <c r="C57" s="54" t="e">
        <f>SUM(D57:P57)</f>
        <v>#DIV/0!</v>
      </c>
      <c r="D57" s="54">
        <f>D56/D55</f>
        <v>0.42136582828335528</v>
      </c>
      <c r="E57" s="54">
        <f>E56/E55</f>
        <v>0.4402812970399575</v>
      </c>
      <c r="F57" s="54" t="e">
        <f>F56/F55</f>
        <v>#DIV/0!</v>
      </c>
      <c r="G57" s="54">
        <f>G56/G55</f>
        <v>0.35239339363857586</v>
      </c>
      <c r="H57" s="54">
        <f>H56/H55</f>
        <v>0.42230224280455259</v>
      </c>
      <c r="I57" s="54" t="e">
        <f t="shared" ref="I57:P57" si="15">I56/I55</f>
        <v>#DIV/0!</v>
      </c>
      <c r="J57" s="54">
        <f t="shared" si="15"/>
        <v>0.44427120098060791</v>
      </c>
      <c r="K57" s="54">
        <f t="shared" si="15"/>
        <v>0.55053317974691562</v>
      </c>
      <c r="L57" s="54">
        <f t="shared" si="15"/>
        <v>0.47903996108203178</v>
      </c>
      <c r="M57" s="54">
        <f t="shared" si="15"/>
        <v>0.39830870868915585</v>
      </c>
      <c r="N57" s="54">
        <f t="shared" si="15"/>
        <v>0.4110991621192443</v>
      </c>
      <c r="O57" s="54">
        <f t="shared" si="15"/>
        <v>0.65710084942263269</v>
      </c>
      <c r="P57" s="54">
        <f t="shared" si="15"/>
        <v>0.67782642256180636</v>
      </c>
    </row>
    <row r="58" spans="1:16" s="1" customFormat="1" ht="89.25" x14ac:dyDescent="0.2">
      <c r="A58" s="55">
        <v>53</v>
      </c>
      <c r="B58" s="56" t="s">
        <v>70</v>
      </c>
      <c r="C58" s="9"/>
      <c r="D58" s="57"/>
      <c r="E58" s="58" t="s">
        <v>71</v>
      </c>
      <c r="F58" s="59" t="s">
        <v>72</v>
      </c>
      <c r="G58" s="59" t="s">
        <v>73</v>
      </c>
      <c r="H58" s="59" t="s">
        <v>74</v>
      </c>
      <c r="I58" s="59" t="s">
        <v>75</v>
      </c>
      <c r="J58" s="59" t="s">
        <v>76</v>
      </c>
      <c r="K58" s="59" t="s">
        <v>81</v>
      </c>
      <c r="L58" s="59" t="s">
        <v>77</v>
      </c>
      <c r="M58" s="59"/>
      <c r="N58" s="60"/>
      <c r="O58" s="59" t="s">
        <v>78</v>
      </c>
      <c r="P58" s="59" t="s">
        <v>79</v>
      </c>
    </row>
    <row r="59" spans="1:16" s="1" customFormat="1" x14ac:dyDescent="0.2">
      <c r="A59" s="7"/>
      <c r="B59" s="61"/>
      <c r="C59" s="62"/>
      <c r="D59" s="13">
        <f>+D11-D31-D41-D55</f>
        <v>0</v>
      </c>
      <c r="E59" s="13">
        <f>+E11-E31-E41-E55</f>
        <v>541267</v>
      </c>
      <c r="F59" s="13">
        <f t="shared" ref="F59:P59" si="16">+F11-F31-F41-F55</f>
        <v>0</v>
      </c>
      <c r="G59" s="13">
        <f t="shared" si="16"/>
        <v>0</v>
      </c>
      <c r="H59" s="13">
        <f t="shared" si="16"/>
        <v>0</v>
      </c>
      <c r="I59" s="13">
        <f t="shared" si="16"/>
        <v>0</v>
      </c>
      <c r="J59" s="13">
        <f>+J11-J31-J41-J55</f>
        <v>0</v>
      </c>
      <c r="K59" s="13">
        <f t="shared" si="16"/>
        <v>0</v>
      </c>
      <c r="L59" s="13">
        <f t="shared" si="16"/>
        <v>0</v>
      </c>
      <c r="M59" s="13">
        <f>+M11-M31-M41-M55</f>
        <v>0</v>
      </c>
      <c r="N59" s="13">
        <f t="shared" si="16"/>
        <v>0</v>
      </c>
      <c r="O59" s="13">
        <f t="shared" si="16"/>
        <v>0</v>
      </c>
      <c r="P59" s="13">
        <f t="shared" si="16"/>
        <v>0</v>
      </c>
    </row>
    <row r="60" spans="1:16" x14ac:dyDescent="0.2">
      <c r="A60" s="63"/>
      <c r="B60" s="64"/>
      <c r="C60" s="65"/>
      <c r="D60" s="66"/>
      <c r="E60" s="67"/>
      <c r="F60" s="66"/>
      <c r="G60" s="66"/>
      <c r="H60" s="66"/>
      <c r="I60" s="66"/>
      <c r="J60" s="66"/>
      <c r="K60" s="66"/>
      <c r="L60" s="66"/>
      <c r="M60" s="66"/>
      <c r="N60" s="66"/>
      <c r="O60" s="66"/>
      <c r="P60" s="66"/>
    </row>
    <row r="61" spans="1:16" ht="32.25" customHeight="1" x14ac:dyDescent="0.2">
      <c r="A61" s="63"/>
      <c r="B61" s="68"/>
      <c r="C61" s="65"/>
      <c r="D61" s="66"/>
      <c r="E61" s="66"/>
      <c r="F61" s="66"/>
      <c r="G61" s="66"/>
      <c r="H61" s="66"/>
      <c r="I61" s="66"/>
      <c r="J61" s="66"/>
      <c r="K61" s="66"/>
      <c r="L61" s="66"/>
      <c r="M61" s="66"/>
      <c r="N61" s="66"/>
      <c r="O61" s="66"/>
      <c r="P61" s="66"/>
    </row>
    <row r="62" spans="1:16" x14ac:dyDescent="0.2">
      <c r="A62" s="63"/>
      <c r="B62" s="64"/>
      <c r="C62" s="65"/>
      <c r="D62" s="66"/>
      <c r="E62" s="66"/>
      <c r="F62" s="66"/>
      <c r="G62" s="66"/>
      <c r="H62" s="66"/>
      <c r="I62" s="66"/>
      <c r="J62" s="66"/>
      <c r="K62" s="66"/>
      <c r="L62" s="66"/>
      <c r="M62" s="66"/>
      <c r="N62" s="66"/>
      <c r="O62" s="66"/>
      <c r="P62" s="66"/>
    </row>
    <row r="63" spans="1:16" ht="48" customHeight="1" x14ac:dyDescent="0.2">
      <c r="A63" s="63"/>
      <c r="B63" s="68"/>
      <c r="C63" s="65"/>
      <c r="D63" s="66"/>
      <c r="E63" s="66"/>
      <c r="F63" s="66"/>
      <c r="G63" s="66"/>
      <c r="H63" s="66"/>
      <c r="I63" s="66"/>
      <c r="J63" s="66"/>
      <c r="K63" s="66"/>
      <c r="L63" s="66"/>
      <c r="M63" s="66"/>
      <c r="N63" s="66"/>
      <c r="O63" s="66"/>
      <c r="P63" s="66"/>
    </row>
    <row r="64" spans="1:16" x14ac:dyDescent="0.2">
      <c r="A64" s="63"/>
      <c r="B64" s="68"/>
      <c r="C64" s="65"/>
      <c r="D64" s="66"/>
      <c r="E64" s="66"/>
      <c r="F64" s="66"/>
      <c r="G64" s="66"/>
      <c r="H64" s="66"/>
      <c r="I64" s="66"/>
      <c r="J64" s="66"/>
      <c r="K64" s="66"/>
      <c r="L64" s="66"/>
      <c r="M64" s="66"/>
      <c r="N64" s="66"/>
      <c r="O64" s="66"/>
      <c r="P64" s="66"/>
    </row>
    <row r="65" spans="1:16" x14ac:dyDescent="0.2">
      <c r="A65" s="63"/>
      <c r="B65" s="64"/>
      <c r="C65" s="65"/>
      <c r="D65" s="66"/>
      <c r="E65" s="66"/>
      <c r="F65" s="66"/>
      <c r="G65" s="66"/>
      <c r="H65" s="66"/>
      <c r="I65" s="66"/>
      <c r="J65" s="66"/>
      <c r="K65" s="66"/>
      <c r="L65" s="66"/>
      <c r="M65" s="66"/>
      <c r="N65" s="66"/>
      <c r="O65" s="66"/>
      <c r="P65" s="66"/>
    </row>
    <row r="66" spans="1:16" x14ac:dyDescent="0.2">
      <c r="A66" s="63"/>
      <c r="B66" s="64"/>
      <c r="C66" s="65"/>
      <c r="D66" s="66"/>
      <c r="E66" s="66"/>
      <c r="F66" s="66"/>
      <c r="G66" s="66"/>
      <c r="H66" s="66"/>
      <c r="I66" s="66"/>
      <c r="J66" s="66"/>
      <c r="K66" s="66"/>
      <c r="L66" s="66"/>
      <c r="M66" s="66"/>
      <c r="N66" s="66"/>
      <c r="O66" s="66"/>
      <c r="P66" s="66"/>
    </row>
    <row r="67" spans="1:16" x14ac:dyDescent="0.2">
      <c r="A67" s="63"/>
      <c r="B67" s="64"/>
      <c r="C67" s="65"/>
      <c r="D67" s="66"/>
      <c r="E67" s="66"/>
      <c r="F67" s="66"/>
      <c r="G67" s="66"/>
      <c r="H67" s="66"/>
      <c r="I67" s="66"/>
      <c r="J67" s="66"/>
      <c r="K67" s="66"/>
      <c r="L67" s="66"/>
      <c r="M67" s="66"/>
      <c r="N67" s="66"/>
      <c r="O67" s="66"/>
      <c r="P67" s="66"/>
    </row>
    <row r="68" spans="1:16" ht="18" customHeight="1" x14ac:dyDescent="0.2">
      <c r="A68" s="63"/>
      <c r="B68" s="64"/>
      <c r="C68" s="65"/>
      <c r="D68" s="66"/>
      <c r="E68" s="66"/>
      <c r="F68" s="66"/>
      <c r="G68" s="66"/>
      <c r="H68" s="66"/>
      <c r="I68" s="66"/>
      <c r="J68" s="66"/>
      <c r="K68" s="66"/>
      <c r="L68" s="66"/>
      <c r="M68" s="66"/>
      <c r="N68" s="66"/>
      <c r="O68" s="66"/>
      <c r="P68" s="66"/>
    </row>
    <row r="69" spans="1:16" x14ac:dyDescent="0.2">
      <c r="A69" s="63"/>
      <c r="B69" s="64"/>
      <c r="C69" s="65"/>
      <c r="D69" s="66"/>
      <c r="E69" s="66"/>
      <c r="F69" s="66"/>
      <c r="G69" s="66"/>
      <c r="H69" s="66"/>
      <c r="I69" s="66"/>
      <c r="J69" s="66"/>
      <c r="K69" s="66"/>
      <c r="L69" s="66"/>
      <c r="M69" s="66"/>
      <c r="N69" s="66"/>
      <c r="O69" s="66"/>
      <c r="P69" s="66"/>
    </row>
    <row r="70" spans="1:16" x14ac:dyDescent="0.2">
      <c r="A70" s="63"/>
      <c r="B70" s="64"/>
      <c r="C70" s="65"/>
      <c r="D70" s="66"/>
      <c r="E70" s="66"/>
      <c r="F70" s="66"/>
      <c r="G70" s="66"/>
      <c r="H70" s="66"/>
      <c r="I70" s="66"/>
      <c r="J70" s="66"/>
      <c r="K70" s="66"/>
      <c r="L70" s="66"/>
      <c r="M70" s="66"/>
      <c r="N70" s="66"/>
      <c r="O70" s="66"/>
      <c r="P70" s="66"/>
    </row>
    <row r="71" spans="1:16" x14ac:dyDescent="0.2">
      <c r="A71" s="63"/>
      <c r="B71" s="64"/>
      <c r="C71" s="65"/>
      <c r="D71" s="66"/>
      <c r="E71" s="66"/>
      <c r="F71" s="66"/>
      <c r="G71" s="66"/>
      <c r="H71" s="66"/>
      <c r="I71" s="66"/>
      <c r="J71" s="66"/>
      <c r="K71" s="66"/>
      <c r="L71" s="66"/>
      <c r="M71" s="66"/>
      <c r="N71" s="66"/>
      <c r="O71" s="66"/>
      <c r="P71" s="66"/>
    </row>
    <row r="72" spans="1:16" x14ac:dyDescent="0.2">
      <c r="A72" s="63"/>
      <c r="B72" s="64"/>
      <c r="C72" s="65"/>
      <c r="D72" s="66"/>
      <c r="E72" s="66"/>
      <c r="F72" s="66"/>
      <c r="G72" s="66"/>
      <c r="H72" s="66"/>
      <c r="I72" s="66"/>
      <c r="J72" s="66"/>
      <c r="K72" s="66"/>
      <c r="L72" s="66"/>
      <c r="M72" s="66"/>
      <c r="N72" s="66"/>
      <c r="O72" s="66"/>
      <c r="P72" s="66"/>
    </row>
    <row r="73" spans="1:16" x14ac:dyDescent="0.2">
      <c r="A73" s="63"/>
      <c r="B73" s="64"/>
      <c r="C73" s="65"/>
      <c r="D73" s="66"/>
      <c r="E73" s="66"/>
      <c r="F73" s="66"/>
      <c r="G73" s="66"/>
      <c r="H73" s="66"/>
      <c r="I73" s="66"/>
      <c r="J73" s="66"/>
      <c r="K73" s="66"/>
      <c r="L73" s="66"/>
      <c r="M73" s="66"/>
      <c r="N73" s="66"/>
      <c r="O73" s="66"/>
      <c r="P73" s="66"/>
    </row>
    <row r="74" spans="1:16" x14ac:dyDescent="0.2">
      <c r="A74" s="63"/>
      <c r="B74" s="64"/>
      <c r="C74" s="65"/>
      <c r="D74" s="66"/>
      <c r="E74" s="66"/>
      <c r="F74" s="66"/>
      <c r="G74" s="66"/>
      <c r="H74" s="66"/>
      <c r="I74" s="66"/>
      <c r="J74" s="66"/>
      <c r="K74" s="66"/>
      <c r="L74" s="66"/>
      <c r="M74" s="66"/>
      <c r="N74" s="66"/>
      <c r="O74" s="66"/>
      <c r="P74" s="66"/>
    </row>
    <row r="75" spans="1:16" x14ac:dyDescent="0.2">
      <c r="A75" s="63"/>
      <c r="B75" s="64"/>
      <c r="C75" s="65"/>
      <c r="D75" s="66"/>
      <c r="E75" s="66"/>
      <c r="F75" s="66"/>
      <c r="G75" s="66"/>
      <c r="H75" s="66"/>
      <c r="I75" s="66"/>
      <c r="J75" s="66"/>
      <c r="K75" s="66"/>
      <c r="L75" s="66"/>
      <c r="M75" s="66"/>
      <c r="N75" s="66"/>
      <c r="O75" s="66"/>
      <c r="P75" s="66"/>
    </row>
    <row r="76" spans="1:16" x14ac:dyDescent="0.2">
      <c r="A76" s="63"/>
      <c r="B76" s="64"/>
      <c r="C76" s="65"/>
      <c r="D76" s="66"/>
      <c r="E76" s="66"/>
      <c r="F76" s="66"/>
      <c r="G76" s="66"/>
      <c r="H76" s="66"/>
      <c r="I76" s="66"/>
      <c r="J76" s="66"/>
      <c r="K76" s="66"/>
      <c r="L76" s="66"/>
      <c r="M76" s="66"/>
      <c r="N76" s="66"/>
      <c r="O76" s="66"/>
      <c r="P76" s="66"/>
    </row>
    <row r="77" spans="1:16" x14ac:dyDescent="0.2">
      <c r="A77" s="63"/>
      <c r="B77" s="64"/>
      <c r="C77" s="65"/>
      <c r="D77" s="66"/>
      <c r="E77" s="66"/>
      <c r="F77" s="66"/>
      <c r="G77" s="66"/>
      <c r="H77" s="66"/>
      <c r="I77" s="66"/>
      <c r="J77" s="66"/>
      <c r="K77" s="66"/>
      <c r="L77" s="66"/>
      <c r="M77" s="66"/>
      <c r="N77" s="66"/>
      <c r="O77" s="66"/>
      <c r="P77" s="66"/>
    </row>
    <row r="78" spans="1:16" x14ac:dyDescent="0.2">
      <c r="A78" s="63"/>
      <c r="B78" s="64"/>
      <c r="C78" s="65"/>
      <c r="D78" s="66"/>
      <c r="E78" s="66"/>
      <c r="F78" s="66"/>
      <c r="G78" s="66"/>
      <c r="H78" s="66"/>
      <c r="I78" s="66"/>
      <c r="J78" s="66"/>
      <c r="K78" s="66"/>
      <c r="L78" s="66"/>
      <c r="M78" s="66"/>
      <c r="N78" s="66"/>
      <c r="O78" s="66"/>
      <c r="P78" s="66"/>
    </row>
    <row r="79" spans="1:16" x14ac:dyDescent="0.2">
      <c r="A79" s="63"/>
      <c r="B79" s="64"/>
      <c r="C79" s="65"/>
      <c r="D79" s="66"/>
      <c r="E79" s="66"/>
      <c r="F79" s="66"/>
      <c r="G79" s="66"/>
      <c r="H79" s="66"/>
      <c r="I79" s="66"/>
      <c r="J79" s="66"/>
      <c r="K79" s="66"/>
      <c r="L79" s="66"/>
      <c r="M79" s="66"/>
      <c r="N79" s="66"/>
      <c r="O79" s="66"/>
      <c r="P79" s="66"/>
    </row>
    <row r="80" spans="1:16" x14ac:dyDescent="0.2">
      <c r="A80" s="63"/>
      <c r="B80" s="64"/>
      <c r="C80" s="65"/>
      <c r="D80" s="66"/>
      <c r="E80" s="66"/>
      <c r="F80" s="66"/>
      <c r="G80" s="66"/>
      <c r="H80" s="66"/>
      <c r="I80" s="66"/>
      <c r="J80" s="66"/>
      <c r="K80" s="66"/>
      <c r="L80" s="66"/>
      <c r="M80" s="66"/>
      <c r="N80" s="66"/>
      <c r="O80" s="66"/>
      <c r="P80" s="66"/>
    </row>
    <row r="81" spans="1:16" x14ac:dyDescent="0.2">
      <c r="A81" s="63"/>
      <c r="B81" s="64"/>
      <c r="C81" s="65"/>
      <c r="D81" s="66"/>
      <c r="E81" s="66"/>
      <c r="F81" s="66"/>
      <c r="G81" s="66"/>
      <c r="H81" s="66"/>
      <c r="I81" s="66"/>
      <c r="J81" s="66"/>
      <c r="K81" s="66"/>
      <c r="L81" s="66"/>
      <c r="M81" s="66"/>
      <c r="N81" s="66"/>
      <c r="O81" s="66"/>
      <c r="P81" s="66"/>
    </row>
    <row r="82" spans="1:16" x14ac:dyDescent="0.2">
      <c r="A82" s="63"/>
      <c r="B82" s="64"/>
      <c r="C82" s="65"/>
      <c r="D82" s="66"/>
      <c r="E82" s="66"/>
      <c r="F82" s="66"/>
      <c r="G82" s="66"/>
      <c r="H82" s="66"/>
      <c r="I82" s="66"/>
      <c r="J82" s="66"/>
      <c r="K82" s="66"/>
      <c r="L82" s="66"/>
      <c r="M82" s="66"/>
      <c r="N82" s="66"/>
      <c r="O82" s="66"/>
      <c r="P82" s="66"/>
    </row>
    <row r="83" spans="1:16" x14ac:dyDescent="0.2">
      <c r="A83" s="63"/>
      <c r="B83" s="64"/>
      <c r="C83" s="65"/>
      <c r="D83" s="66"/>
      <c r="E83" s="66"/>
      <c r="F83" s="66"/>
      <c r="G83" s="66"/>
      <c r="H83" s="66"/>
      <c r="I83" s="66"/>
      <c r="J83" s="66"/>
      <c r="K83" s="66"/>
      <c r="L83" s="66"/>
      <c r="M83" s="66"/>
      <c r="N83" s="66"/>
      <c r="O83" s="66"/>
      <c r="P83" s="66"/>
    </row>
    <row r="84" spans="1:16" x14ac:dyDescent="0.2">
      <c r="A84" s="63"/>
      <c r="B84" s="64"/>
      <c r="C84" s="65"/>
      <c r="D84" s="66"/>
      <c r="E84" s="66"/>
      <c r="F84" s="66"/>
      <c r="G84" s="66"/>
      <c r="H84" s="66"/>
      <c r="I84" s="66"/>
      <c r="J84" s="66"/>
      <c r="K84" s="66"/>
      <c r="L84" s="66"/>
      <c r="M84" s="66"/>
      <c r="N84" s="66"/>
      <c r="O84" s="66"/>
      <c r="P84" s="66"/>
    </row>
    <row r="85" spans="1:16" x14ac:dyDescent="0.2">
      <c r="A85" s="63"/>
      <c r="B85" s="64"/>
      <c r="D85" s="66"/>
      <c r="E85" s="66"/>
      <c r="F85" s="66"/>
      <c r="G85" s="66"/>
      <c r="H85" s="66"/>
      <c r="I85" s="66"/>
      <c r="J85" s="66"/>
      <c r="K85" s="66"/>
      <c r="L85" s="66"/>
      <c r="M85" s="66"/>
      <c r="N85" s="66"/>
      <c r="O85" s="66"/>
      <c r="P85" s="66"/>
    </row>
    <row r="86" spans="1:16" x14ac:dyDescent="0.2">
      <c r="A86" s="63"/>
      <c r="B86" s="64"/>
      <c r="D86" s="66"/>
      <c r="E86" s="66"/>
      <c r="F86" s="66"/>
      <c r="G86" s="66"/>
      <c r="H86" s="66"/>
      <c r="I86" s="66"/>
      <c r="J86" s="66"/>
      <c r="K86" s="66"/>
      <c r="L86" s="66"/>
      <c r="M86" s="66"/>
      <c r="N86" s="66"/>
      <c r="O86" s="66"/>
      <c r="P86" s="66"/>
    </row>
    <row r="87" spans="1:16" x14ac:dyDescent="0.2">
      <c r="A87" s="63"/>
      <c r="B87" s="64"/>
      <c r="D87" s="66"/>
      <c r="E87" s="66"/>
      <c r="F87" s="66"/>
      <c r="G87" s="66"/>
      <c r="H87" s="66"/>
      <c r="I87" s="66"/>
      <c r="J87" s="66"/>
      <c r="K87" s="66"/>
      <c r="L87" s="66"/>
      <c r="M87" s="66"/>
      <c r="N87" s="66"/>
      <c r="O87" s="66"/>
      <c r="P87" s="66"/>
    </row>
    <row r="88" spans="1:16" x14ac:dyDescent="0.2">
      <c r="A88" s="63"/>
      <c r="B88" s="64"/>
      <c r="D88" s="66"/>
      <c r="E88" s="66"/>
      <c r="F88" s="66"/>
      <c r="G88" s="66"/>
      <c r="H88" s="66"/>
      <c r="I88" s="66"/>
      <c r="J88" s="66"/>
      <c r="K88" s="66"/>
      <c r="L88" s="66"/>
      <c r="M88" s="66"/>
      <c r="N88" s="66"/>
      <c r="O88" s="66"/>
      <c r="P88" s="66"/>
    </row>
  </sheetData>
  <mergeCells count="11">
    <mergeCell ref="B14:H14"/>
    <mergeCell ref="B19:H19"/>
    <mergeCell ref="B33:H33"/>
    <mergeCell ref="B37:H37"/>
    <mergeCell ref="B44:H44"/>
    <mergeCell ref="B13:H13"/>
    <mergeCell ref="A1:H1"/>
    <mergeCell ref="A2:H2"/>
    <mergeCell ref="A3:H3"/>
    <mergeCell ref="A4:H4"/>
    <mergeCell ref="B6:P6"/>
  </mergeCells>
  <printOptions horizontalCentered="1"/>
  <pageMargins left="0" right="0" top="0.5" bottom="0" header="0.3" footer="0.3"/>
  <pageSetup paperSize="5"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ROPS 18-19B - rounded</vt:lpstr>
      <vt:lpstr>'ROPS 18-19B - rounded'!Print_Area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Cuiting, Auditor Agency</dc:creator>
  <cp:lastModifiedBy>Chen, Cuiting, Auditor Agency</cp:lastModifiedBy>
  <dcterms:created xsi:type="dcterms:W3CDTF">2019-01-03T16:43:59Z</dcterms:created>
  <dcterms:modified xsi:type="dcterms:W3CDTF">2019-01-07T18:47:38Z</dcterms:modified>
</cp:coreProperties>
</file>